
<file path=[Content_Types].xml><?xml version="1.0" encoding="utf-8"?>
<Types xmlns="http://schemas.openxmlformats.org/package/2006/content-types">
  <Default Extension="bin" ContentType="application/vnd.openxmlformats-officedocument.spreadsheetml.printerSettings"/>
  <Default Extension="tmp"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1.xml" ContentType="application/vnd.openxmlformats-officedocument.themeOverride+xml"/>
  <Override PartName="/xl/drawings/drawing3.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4.xml" ContentType="application/vnd.openxmlformats-officedocument.drawingml.chartshapes+xml"/>
  <Override PartName="/xl/drawings/drawing5.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2.xml" ContentType="application/vnd.openxmlformats-officedocument.themeOverride+xml"/>
  <Override PartName="/xl/drawings/drawing6.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7.xml" ContentType="application/vnd.openxmlformats-officedocument.drawingml.chartshap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Q:\OE\Title VI - Evaluation\Evaluation\Data Tools for T6 Use\"/>
    </mc:Choice>
  </mc:AlternateContent>
  <bookViews>
    <workbookView xWindow="0" yWindow="0" windowWidth="28800" windowHeight="12300" activeTab="6"/>
  </bookViews>
  <sheets>
    <sheet name="Cover" sheetId="11" r:id="rId1"/>
    <sheet name="Part A B Survey" sheetId="2" r:id="rId2"/>
    <sheet name="Part A B Graphs" sheetId="10" r:id="rId3"/>
    <sheet name="Part C Survey" sheetId="3" r:id="rId4"/>
    <sheet name="Part C Graphs" sheetId="8" r:id="rId5"/>
    <sheet name="Part A B Calcs" sheetId="9" r:id="rId6"/>
    <sheet name="Part C Calcs" sheetId="7" r:id="rId7"/>
  </sheets>
  <definedNames>
    <definedName name="_xlnm._FilterDatabase" localSheetId="3" hidden="1">'Part C Survey'!$A$7:$AP$7</definedName>
  </definedNames>
  <calcPr calcId="191029"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2" i="7" l="1"/>
  <c r="D37" i="7" s="1"/>
  <c r="E3" i="9"/>
  <c r="B41" i="9" l="1"/>
  <c r="E50" i="9"/>
  <c r="E48" i="9"/>
  <c r="E46" i="9"/>
  <c r="B44" i="9"/>
  <c r="D50" i="9"/>
  <c r="D48" i="9"/>
  <c r="D46" i="9"/>
  <c r="E44" i="9"/>
  <c r="C50" i="9"/>
  <c r="C48" i="9"/>
  <c r="C46" i="9"/>
  <c r="D44" i="9"/>
  <c r="C44" i="9"/>
  <c r="B50" i="9"/>
  <c r="B48" i="9"/>
  <c r="B46" i="9"/>
  <c r="E49" i="9"/>
  <c r="E47" i="9"/>
  <c r="E45" i="9"/>
  <c r="D49" i="9"/>
  <c r="D47" i="9"/>
  <c r="D45" i="9"/>
  <c r="C49" i="9"/>
  <c r="C47" i="9"/>
  <c r="C45" i="9"/>
  <c r="B49" i="9"/>
  <c r="B47" i="9"/>
  <c r="B45" i="9"/>
  <c r="E27" i="7"/>
  <c r="B36" i="7"/>
  <c r="D24" i="7"/>
  <c r="F30" i="7"/>
  <c r="B26" i="7"/>
  <c r="D34" i="7"/>
  <c r="F22" i="7"/>
  <c r="C29" i="7"/>
  <c r="E37" i="7"/>
  <c r="B5" i="9"/>
  <c r="B9" i="9"/>
  <c r="B6" i="9"/>
  <c r="B7" i="9"/>
  <c r="B4" i="9"/>
  <c r="B8" i="9"/>
  <c r="E24" i="7"/>
  <c r="F27" i="7"/>
  <c r="D29" i="7"/>
  <c r="B31" i="7"/>
  <c r="E34" i="7"/>
  <c r="C36" i="7"/>
  <c r="F37" i="7"/>
  <c r="B22" i="7"/>
  <c r="E23" i="7"/>
  <c r="C25" i="7"/>
  <c r="F26" i="7"/>
  <c r="D28" i="7"/>
  <c r="B30" i="7"/>
  <c r="E31" i="7"/>
  <c r="C35" i="7"/>
  <c r="F36" i="7"/>
  <c r="B23" i="7"/>
  <c r="C26" i="7"/>
  <c r="C22" i="7"/>
  <c r="F23" i="7"/>
  <c r="D25" i="7"/>
  <c r="B27" i="7"/>
  <c r="E28" i="7"/>
  <c r="C30" i="7"/>
  <c r="F31" i="7"/>
  <c r="D35" i="7"/>
  <c r="B37" i="7"/>
  <c r="D22" i="7"/>
  <c r="C23" i="7"/>
  <c r="B24" i="7"/>
  <c r="F24" i="7"/>
  <c r="E25" i="7"/>
  <c r="D26" i="7"/>
  <c r="C27" i="7"/>
  <c r="B28" i="7"/>
  <c r="F28" i="7"/>
  <c r="E29" i="7"/>
  <c r="D30" i="7"/>
  <c r="C31" i="7"/>
  <c r="B34" i="7"/>
  <c r="F34" i="7"/>
  <c r="E35" i="7"/>
  <c r="D36" i="7"/>
  <c r="C37" i="7"/>
  <c r="E22" i="7"/>
  <c r="D23" i="7"/>
  <c r="C24" i="7"/>
  <c r="B25" i="7"/>
  <c r="F25" i="7"/>
  <c r="E26" i="7"/>
  <c r="D27" i="7"/>
  <c r="C28" i="7"/>
  <c r="B29" i="7"/>
  <c r="F29" i="7"/>
  <c r="E30" i="7"/>
  <c r="D31" i="7"/>
  <c r="C34" i="7"/>
  <c r="B35" i="7"/>
  <c r="F35" i="7"/>
  <c r="E36" i="7"/>
  <c r="B18" i="9"/>
  <c r="B22" i="9"/>
  <c r="E25" i="9"/>
  <c r="D26" i="9"/>
  <c r="C27" i="9"/>
  <c r="B28" i="9"/>
  <c r="F28" i="9"/>
  <c r="E29" i="9"/>
  <c r="D30" i="9"/>
  <c r="C31" i="9"/>
  <c r="B32" i="9"/>
  <c r="F32" i="9"/>
  <c r="B38" i="9"/>
  <c r="B12" i="9"/>
  <c r="B19" i="9"/>
  <c r="B25" i="9"/>
  <c r="F25" i="9"/>
  <c r="E26" i="9"/>
  <c r="D27" i="9"/>
  <c r="C28" i="9"/>
  <c r="B29" i="9"/>
  <c r="F29" i="9"/>
  <c r="E30" i="9"/>
  <c r="D31" i="9"/>
  <c r="C32" i="9"/>
  <c r="B35" i="9"/>
  <c r="B39" i="9"/>
  <c r="B13" i="9"/>
  <c r="B20" i="9"/>
  <c r="C25" i="9"/>
  <c r="B26" i="9"/>
  <c r="F26" i="9"/>
  <c r="E27" i="9"/>
  <c r="D28" i="9"/>
  <c r="C29" i="9"/>
  <c r="B30" i="9"/>
  <c r="F30" i="9"/>
  <c r="E31" i="9"/>
  <c r="D32" i="9"/>
  <c r="B36" i="9"/>
  <c r="B40" i="9"/>
  <c r="B14" i="9"/>
  <c r="B21" i="9"/>
  <c r="D25" i="9"/>
  <c r="C26" i="9"/>
  <c r="B27" i="9"/>
  <c r="F27" i="9"/>
  <c r="E28" i="9"/>
  <c r="D29" i="9"/>
  <c r="C30" i="9"/>
  <c r="B31" i="9"/>
  <c r="F31" i="9"/>
  <c r="E32" i="9"/>
  <c r="B37" i="9"/>
  <c r="C19" i="7"/>
  <c r="C4" i="7"/>
  <c r="C5" i="7"/>
  <c r="C6" i="7"/>
  <c r="C3" i="7"/>
  <c r="B6" i="7"/>
  <c r="B5" i="7"/>
  <c r="B4" i="7"/>
  <c r="B3" i="7"/>
  <c r="D5" i="7" l="1"/>
  <c r="D3" i="7"/>
  <c r="D6" i="7"/>
  <c r="D4" i="7"/>
  <c r="C10" i="7" l="1"/>
  <c r="C11" i="7"/>
  <c r="C12" i="7"/>
  <c r="C13" i="7"/>
  <c r="C14" i="7"/>
  <c r="C15" i="7"/>
  <c r="C16" i="7"/>
  <c r="C17" i="7"/>
  <c r="C18" i="7"/>
  <c r="C9" i="7"/>
  <c r="B9" i="7"/>
  <c r="B19" i="7"/>
  <c r="D19" i="7" s="1"/>
  <c r="B18" i="7"/>
  <c r="B17" i="7"/>
  <c r="B16" i="7"/>
  <c r="B15" i="7"/>
  <c r="B14" i="7"/>
  <c r="B13" i="7"/>
  <c r="B12" i="7"/>
  <c r="B11" i="7"/>
  <c r="B10" i="7"/>
  <c r="D10" i="7" l="1"/>
  <c r="D14" i="7"/>
  <c r="D18" i="7"/>
  <c r="D13" i="7"/>
  <c r="D17" i="7"/>
  <c r="D11" i="7"/>
  <c r="D15" i="7"/>
  <c r="D12" i="7"/>
  <c r="D16" i="7"/>
  <c r="D9" i="7"/>
</calcChain>
</file>

<file path=xl/sharedStrings.xml><?xml version="1.0" encoding="utf-8"?>
<sst xmlns="http://schemas.openxmlformats.org/spreadsheetml/2006/main" count="292" uniqueCount="230">
  <si>
    <t>SURVEY RESPONSE SPREADSHEET</t>
  </si>
  <si>
    <t>PART A/B SURVEY RESPONSES</t>
  </si>
  <si>
    <t>DATE SURVEY CONDUCTED</t>
  </si>
  <si>
    <t xml:space="preserve">Date: </t>
  </si>
  <si>
    <t xml:space="preserve"> </t>
  </si>
  <si>
    <t>Q1: Gender</t>
  </si>
  <si>
    <t>Q2: Age</t>
  </si>
  <si>
    <t>Q3: Living Situation</t>
  </si>
  <si>
    <t>Q3a: If Other was selected, type in response</t>
  </si>
  <si>
    <t>Q4: Do you participate in the meal program provided by the Senior Center?</t>
  </si>
  <si>
    <t>Q5: If yes to question number four, how do you participate in the meals?</t>
  </si>
  <si>
    <t>Q6: If you participate in the congregate (group) meal at the Senior Center, how often do you attend (select one)?</t>
  </si>
  <si>
    <t>Q7: How did you hear about the meal program (check all that apply)?</t>
  </si>
  <si>
    <t>Q7a. Family member or friend</t>
  </si>
  <si>
    <t>Q7b. Senior Center staff member</t>
  </si>
  <si>
    <t>Q7c.Flyer, in the newspaper, or other written announcement</t>
  </si>
  <si>
    <t>Q7d.Senior Center website</t>
  </si>
  <si>
    <t>Q7e.Another Tribal or community agency</t>
  </si>
  <si>
    <t>Name of Agency (type in response)</t>
  </si>
  <si>
    <t>Q7f. Other</t>
  </si>
  <si>
    <t>If Other selected, type in response</t>
  </si>
  <si>
    <t>Q8. What are the main reasons you participate in the meal program? (check all that apply)</t>
  </si>
  <si>
    <t>Q8a. The meals help me get the vitamins and nutrients I need.</t>
  </si>
  <si>
    <t xml:space="preserve">Q8b. The prepared meal makes life easier (e.g., I don’t have to worry about cooking). </t>
  </si>
  <si>
    <t>Q8c. I get to socialize with others.</t>
  </si>
  <si>
    <t>Q8d. I am on a limited budget and the meal helps with lowering my food costs.</t>
  </si>
  <si>
    <t>Q8e. Other</t>
  </si>
  <si>
    <t>If Other selected (type in response)</t>
  </si>
  <si>
    <t xml:space="preserve">Q9. Thinking about the meal program, please select whether you strongly disagree, disagree, agree, or strongly agree with each statement. </t>
  </si>
  <si>
    <t>Q9a.The meals taste good.</t>
  </si>
  <si>
    <t>Q9b.The meals are the right amount of food for me.</t>
  </si>
  <si>
    <t>Q9c.The monthly menu has a good variety of options.</t>
  </si>
  <si>
    <t>Q9d. Having meals prepared for me is a big help.</t>
  </si>
  <si>
    <t>Q9e. Participating in the meal program helps me feel connected to my community.</t>
  </si>
  <si>
    <t>Q9f. I enjoy the time I get to spend with other elders.</t>
  </si>
  <si>
    <t>Q9g. The staff care about me.</t>
  </si>
  <si>
    <t>Q9h. If I have a question about the meals, I know who to ask.</t>
  </si>
  <si>
    <t xml:space="preserve">Q10. I participate in the following program activities: (check all that apply) </t>
  </si>
  <si>
    <t>Q10a. Bank/Bill Paying Trips</t>
  </si>
  <si>
    <t>Q10b. Grocery Shopping Trips</t>
  </si>
  <si>
    <t>Q10c. Group Exercicse Class</t>
  </si>
  <si>
    <t>Q10d. Group Games (bingo, cards, puzzles)</t>
  </si>
  <si>
    <t>Q10e. Crafting</t>
  </si>
  <si>
    <t>Q10f. Trainings/Lunch and Learns</t>
  </si>
  <si>
    <t>Q10g. Other</t>
  </si>
  <si>
    <t>If Other, type in response</t>
  </si>
  <si>
    <t>Q11. How often do you go to the Senior Center to socialize/ exercise / participate in activities other than a congregate meal? (Please select one answer)</t>
  </si>
  <si>
    <t>Q12. To help us understand your transportation needs, please select how you typically get around for things like shopping, doctors’ appointments, and go to the Senior Center to visit, or attend congregate meals. For each, indicate if you strongly disagree, disagree, agree, or strongly agree.</t>
  </si>
  <si>
    <t>Q12a.  I know how to arrange transportation through the Senior Center.</t>
  </si>
  <si>
    <t>Q12b.The transportation service through the Senior Center is easy to use.</t>
  </si>
  <si>
    <t>Q12c. 
I rely on the transportation service through the Senior Center to get me where I need to be (e.g., shopping, congregate meals, medical appointments, group outings.)</t>
  </si>
  <si>
    <t>Q12d. I walk or drive myself where I need to go (e.g., shopping, congregate meals, medical appointments, group outings.)</t>
  </si>
  <si>
    <t>Q12e. I rely on my family or friends to transport me to places where I need to be (e.g., shopping, congregate meals, medical appointments, group outings.)</t>
  </si>
  <si>
    <t>Q12f. I have trouble arranging transportation to get myself where I need to be.</t>
  </si>
  <si>
    <t>Q13. To help us plan future trainings and activities, please select whether you would be interested in each of the following.  Please select not at all interested, somewhat interested, interested, or very interested.</t>
  </si>
  <si>
    <t>Q13a. Health Information / Disease Prevention</t>
  </si>
  <si>
    <t>Q13b. Information on community services and resources</t>
  </si>
  <si>
    <t>Q13c. Traditional Language / Culture / Tribal History</t>
  </si>
  <si>
    <t>Q13d. Personal Safety and Emergency Preparedness</t>
  </si>
  <si>
    <t>Q13e. Exercise / Physical Fitness</t>
  </si>
  <si>
    <t>Q13f. Wellness / Stress Management/ Relaxation</t>
  </si>
  <si>
    <t>Q13g If Other, type in response</t>
  </si>
  <si>
    <t>To copy and paste these graphics into a Word document or PowerPoint presentation, use "Paste Special" and select "Keep formatting and embed workbook" for best results</t>
  </si>
  <si>
    <t xml:space="preserve">Question 2: </t>
  </si>
  <si>
    <t xml:space="preserve">Question 5: </t>
  </si>
  <si>
    <t xml:space="preserve">Question 8: </t>
  </si>
  <si>
    <t xml:space="preserve">Question 9: </t>
  </si>
  <si>
    <t xml:space="preserve">Question 10: </t>
  </si>
  <si>
    <t xml:space="preserve">
Instructions- This sheet auto-calculates using the survey data on the previous sheet. This sheet is PROTECTED (no editing) to ensure formulas stay consistent
</t>
  </si>
  <si>
    <t xml:space="preserve">Q2: Age </t>
  </si>
  <si>
    <t>Percent of respondents</t>
  </si>
  <si>
    <t>Total Respondents</t>
  </si>
  <si>
    <t>Younger than 55</t>
  </si>
  <si>
    <t>55-65</t>
  </si>
  <si>
    <t>66-75</t>
  </si>
  <si>
    <t>76-85</t>
  </si>
  <si>
    <t>86-95</t>
  </si>
  <si>
    <t>Over 95</t>
  </si>
  <si>
    <t>I have both home-delivered and congregate meals depending on my health/how I am feeling</t>
  </si>
  <si>
    <t>I attend the congregate (group) meal</t>
  </si>
  <si>
    <t>I have meals delivered to my home</t>
  </si>
  <si>
    <t xml:space="preserve">Q8: What is the main reason you participate in the meal program? </t>
  </si>
  <si>
    <t>a. The meals help me get the vitamins and nutrients I need.</t>
  </si>
  <si>
    <t xml:space="preserve">b. The prepared meal makes life easier (e.g., I don’t have to worry about cooking). </t>
  </si>
  <si>
    <t>c. I get to socialize with others.</t>
  </si>
  <si>
    <t>d. I am on a limited budget and the meal helps with lowering my food costs.</t>
  </si>
  <si>
    <t xml:space="preserve">e. Other (please share): </t>
  </si>
  <si>
    <t>Strongly Agree</t>
  </si>
  <si>
    <t>Agree</t>
  </si>
  <si>
    <t>Disagree</t>
  </si>
  <si>
    <t>Strongly Disagree</t>
  </si>
  <si>
    <t>N/A</t>
  </si>
  <si>
    <t>a.     The meals taste good.</t>
  </si>
  <si>
    <t>b.     The meals are the right amount of food for me.</t>
  </si>
  <si>
    <t>c.      The monthly menu has a good variety of options.</t>
  </si>
  <si>
    <t>d.     Having meals prepared for me is a big help.</t>
  </si>
  <si>
    <t>e.     Participating in the meal program helps me feel connected to my community.</t>
  </si>
  <si>
    <t>f.      I enjoy the time I get to spend with other elders.</t>
  </si>
  <si>
    <t>g.     The staff care about me.</t>
  </si>
  <si>
    <t>h.     If I have a question about the meals, I know who to ask.</t>
  </si>
  <si>
    <t>a. Bank/Bill Paying Trips</t>
  </si>
  <si>
    <t>b. Grocery Shopping Trips</t>
  </si>
  <si>
    <t>c. Group Exercise Classes</t>
  </si>
  <si>
    <t>d. Group Games (bingo, cards, puzzles)</t>
  </si>
  <si>
    <t>e. Crafting (sewing, beading, painting, drawing)</t>
  </si>
  <si>
    <t>f. Trainings/ Lunch and Learn Presentations</t>
  </si>
  <si>
    <t>g. Other (please share):</t>
  </si>
  <si>
    <t>SURVEY RESPONDSE SPREADSHEET</t>
  </si>
  <si>
    <t>PART C SURVEY RESPONSES</t>
  </si>
  <si>
    <t>Q3: I am the primary caregiver for…</t>
  </si>
  <si>
    <t>Q3e: Caregiver for Other 
(type in response)</t>
  </si>
  <si>
    <t>Q4: If you are a caregiver for an elder or adult with a disability, that person…</t>
  </si>
  <si>
    <t xml:space="preserve"> Q4a: Participates in the congregate meals provided by the Senior Program   </t>
  </si>
  <si>
    <t xml:space="preserve"> Q4b: Receives a home delivered meal provided by the Senior Program</t>
  </si>
  <si>
    <t>Q4c: Participate in activities and events at the Senior Center</t>
  </si>
  <si>
    <t>Q4d: Attends trainings provided by the Senior Center</t>
  </si>
  <si>
    <t>Q4e: Attends outings provided by the Senior Center</t>
  </si>
  <si>
    <t>Q4f: Other (type in response)</t>
  </si>
  <si>
    <t>Q5: What types of information or services do you receive through the Senior Center program?</t>
  </si>
  <si>
    <t>Q5a: Information about available services to support me as a caregiver</t>
  </si>
  <si>
    <t>Q5b: Assistance in gaining access to other services that can help me as a caregiver</t>
  </si>
  <si>
    <t xml:space="preserve">Q5c: Individual counseling or a caregiver support group </t>
  </si>
  <si>
    <t>Q5d: Trainings on topics including health, nutrition, and financial literacy to help me make decisions and solve problems as a caregiver</t>
  </si>
  <si>
    <t>Q5e: Respite care so I can get a break from my caregiving responsibilities</t>
  </si>
  <si>
    <t>Q5f: Supplemental services such as gloves, cleaning supplies, incontinence supplies, walkers, wheelchairs, commodes, etc</t>
  </si>
  <si>
    <t xml:space="preserve"> Q5g:  Congregate meals for yourself provided by the Senior Center </t>
  </si>
  <si>
    <t>Q5h: Home delivered meals for yourself provided by the Senior Program</t>
  </si>
  <si>
    <t>Q5i: Activities and events that you attend at the Senior Center</t>
  </si>
  <si>
    <t>Q5j: Outings provided for caregivers by the Senior Center</t>
  </si>
  <si>
    <t>Q5k: Other (type in response)</t>
  </si>
  <si>
    <t>Q6: Thinking about the caregiver services, please select whether you strongly disagree, disagree, agree, or strongly agree with each statement. (Select one response for each statement)</t>
  </si>
  <si>
    <t>Q6a: The information I receive about caregiver services is helpful.</t>
  </si>
  <si>
    <t>Q6b: Program staff are able to help connect me with other services to help me as a caregiver.</t>
  </si>
  <si>
    <t>Q6c: The individual counseling or caregiver support group helps me be a better caregiver.</t>
  </si>
  <si>
    <t>Q6d: The trainings I attend are educational and support me as a caregiver.</t>
  </si>
  <si>
    <t>Q6e: The respite care allows me to get rest and/or have personal time.</t>
  </si>
  <si>
    <t>Q6f: I enjoy the time I get to spend with others</t>
  </si>
  <si>
    <t>Q6g: The supplemental supplies I receive helps me provide care for others</t>
  </si>
  <si>
    <t>Q6h: If I have a question about caregiver services, I know who to ask</t>
  </si>
  <si>
    <t>Q6i: The congregate or home delivered meals make it easier for me by being one less meal I have to prepare for myself or the person I care for.</t>
  </si>
  <si>
    <t xml:space="preserve"> Q6j: The Senior Center outings are a good social break for me.</t>
  </si>
  <si>
    <t>Q7:  To help us plan future trainings, activities, and resources to better support caregivers like you, please select whether you would be interested in each of the following. Please select not interested, somewhat interested, interested, very interested, or does not apply to  me</t>
  </si>
  <si>
    <t xml:space="preserve"> Q7a: Information on caring for children / young adults  </t>
  </si>
  <si>
    <t>Q7b: Training on specific topics related to caring for a child / young adult</t>
  </si>
  <si>
    <t>Q7c:  Supplies that would help me care for a child / young adult</t>
  </si>
  <si>
    <t>Q7d: Support group for caregivers hosted by the Senior Center</t>
  </si>
  <si>
    <t xml:space="preserve">Q8. If you are interested in a support group for caregivers, what time of day that would be easiest for you to attend </t>
  </si>
  <si>
    <t>Q9: Please share any additional comments or suggestions on how the caregiver program could better support you as a caregiver (Type in response)</t>
  </si>
  <si>
    <t xml:space="preserve">Question 3: </t>
  </si>
  <si>
    <t>Question 6:</t>
  </si>
  <si>
    <t>Question 7:</t>
  </si>
  <si>
    <t>Question 5:</t>
  </si>
  <si>
    <t>Number</t>
  </si>
  <si>
    <t>Total</t>
  </si>
  <si>
    <t>My parent(s) or grandparent(s)</t>
  </si>
  <si>
    <t>A grandchild or grandchildren under the age of 18</t>
  </si>
  <si>
    <t>An adult child who is mentally or physically disabled</t>
  </si>
  <si>
    <t>Spouse or life partner</t>
  </si>
  <si>
    <t>Number of "Yes" responses</t>
  </si>
  <si>
    <r>
      <t xml:space="preserve">Q5a: </t>
    </r>
    <r>
      <rPr>
        <b/>
        <sz val="10"/>
        <color theme="1"/>
        <rFont val="Calibri"/>
        <family val="2"/>
        <scheme val="minor"/>
      </rPr>
      <t>Information</t>
    </r>
    <r>
      <rPr>
        <sz val="10"/>
        <color theme="1"/>
        <rFont val="Calibri"/>
        <family val="2"/>
        <scheme val="minor"/>
      </rPr>
      <t xml:space="preserve"> about available services to support me as a caregiver</t>
    </r>
  </si>
  <si>
    <r>
      <t xml:space="preserve">Q5b: Assistance in </t>
    </r>
    <r>
      <rPr>
        <b/>
        <sz val="10"/>
        <color theme="1"/>
        <rFont val="Calibri"/>
        <family val="2"/>
        <scheme val="minor"/>
      </rPr>
      <t>gaining access</t>
    </r>
    <r>
      <rPr>
        <sz val="10"/>
        <color theme="1"/>
        <rFont val="Calibri"/>
        <family val="2"/>
        <scheme val="minor"/>
      </rPr>
      <t xml:space="preserve"> to other services that can help me as a caregiver</t>
    </r>
  </si>
  <si>
    <r>
      <t xml:space="preserve">Q5c: Individual </t>
    </r>
    <r>
      <rPr>
        <b/>
        <sz val="10"/>
        <color theme="1"/>
        <rFont val="Calibri"/>
        <family val="2"/>
        <scheme val="minor"/>
      </rPr>
      <t>counseling</t>
    </r>
    <r>
      <rPr>
        <sz val="10"/>
        <color theme="1"/>
        <rFont val="Calibri"/>
        <family val="2"/>
        <scheme val="minor"/>
      </rPr>
      <t xml:space="preserve"> or a caregiver support group </t>
    </r>
  </si>
  <si>
    <r>
      <t xml:space="preserve">Q5d: </t>
    </r>
    <r>
      <rPr>
        <b/>
        <sz val="10"/>
        <color theme="1"/>
        <rFont val="Calibri"/>
        <family val="2"/>
        <scheme val="minor"/>
      </rPr>
      <t xml:space="preserve">Trainings </t>
    </r>
    <r>
      <rPr>
        <sz val="10"/>
        <color theme="1"/>
        <rFont val="Calibri"/>
        <family val="2"/>
        <scheme val="minor"/>
      </rPr>
      <t>on topics including health, nutrition, and financial literacy to help me make decisions and solve problems as a caregiver</t>
    </r>
  </si>
  <si>
    <r>
      <t xml:space="preserve">Q5e: </t>
    </r>
    <r>
      <rPr>
        <b/>
        <sz val="10"/>
        <color theme="1"/>
        <rFont val="Calibri"/>
        <family val="2"/>
        <scheme val="minor"/>
      </rPr>
      <t>Respite care</t>
    </r>
    <r>
      <rPr>
        <sz val="10"/>
        <color theme="1"/>
        <rFont val="Calibri"/>
        <family val="2"/>
        <scheme val="minor"/>
      </rPr>
      <t xml:space="preserve"> so I can get a break from my caregiving responsibilities</t>
    </r>
  </si>
  <si>
    <r>
      <t xml:space="preserve">Q5f: </t>
    </r>
    <r>
      <rPr>
        <b/>
        <sz val="10"/>
        <color theme="1"/>
        <rFont val="Calibri"/>
        <family val="2"/>
        <scheme val="minor"/>
      </rPr>
      <t>Supplemental services</t>
    </r>
    <r>
      <rPr>
        <sz val="10"/>
        <color theme="1"/>
        <rFont val="Calibri"/>
        <family val="2"/>
        <scheme val="minor"/>
      </rPr>
      <t xml:space="preserve"> such as gloves, cleaning supplies, incontinence supplies, walkers, wheelchairs, commodes, etc</t>
    </r>
  </si>
  <si>
    <r>
      <t xml:space="preserve"> Q5g:  </t>
    </r>
    <r>
      <rPr>
        <b/>
        <sz val="10"/>
        <color theme="1"/>
        <rFont val="Calibri"/>
        <family val="2"/>
        <scheme val="minor"/>
      </rPr>
      <t>Congregate meals</t>
    </r>
    <r>
      <rPr>
        <sz val="10"/>
        <color theme="1"/>
        <rFont val="Calibri"/>
        <family val="2"/>
        <scheme val="minor"/>
      </rPr>
      <t xml:space="preserve"> for yourself provided by the Senior Center </t>
    </r>
  </si>
  <si>
    <r>
      <t xml:space="preserve">Q5h: </t>
    </r>
    <r>
      <rPr>
        <b/>
        <sz val="10"/>
        <color theme="1"/>
        <rFont val="Calibri"/>
        <family val="2"/>
        <scheme val="minor"/>
      </rPr>
      <t>Home delivered meals</t>
    </r>
    <r>
      <rPr>
        <sz val="10"/>
        <color theme="1"/>
        <rFont val="Calibri"/>
        <family val="2"/>
        <scheme val="minor"/>
      </rPr>
      <t xml:space="preserve"> for yourself provided by the Senior Program</t>
    </r>
  </si>
  <si>
    <r>
      <t xml:space="preserve">Q5i: </t>
    </r>
    <r>
      <rPr>
        <b/>
        <sz val="10"/>
        <color theme="1"/>
        <rFont val="Calibri"/>
        <family val="2"/>
        <scheme val="minor"/>
      </rPr>
      <t>Activities and events</t>
    </r>
    <r>
      <rPr>
        <sz val="10"/>
        <color theme="1"/>
        <rFont val="Calibri"/>
        <family val="2"/>
        <scheme val="minor"/>
      </rPr>
      <t xml:space="preserve"> that you attend at the Senior Center</t>
    </r>
  </si>
  <si>
    <r>
      <t xml:space="preserve">Q5j: </t>
    </r>
    <r>
      <rPr>
        <b/>
        <sz val="10"/>
        <color theme="1"/>
        <rFont val="Calibri"/>
        <family val="2"/>
        <scheme val="minor"/>
      </rPr>
      <t>Outings</t>
    </r>
    <r>
      <rPr>
        <sz val="10"/>
        <color theme="1"/>
        <rFont val="Calibri"/>
        <family val="2"/>
        <scheme val="minor"/>
      </rPr>
      <t xml:space="preserve"> provided for caregivers by the Senior Center</t>
    </r>
  </si>
  <si>
    <t>Q6: Thinking about the caregiver services, please select whether you strongly disagree, disagree, agree, or strongly agree with each statement</t>
  </si>
  <si>
    <t>Q6i: The congregate or home delivered meals helps with lowering my food costs.</t>
  </si>
  <si>
    <t>Q7:  To help us plan future trainings, activities, and resources to better support caregivers like you, please select whether you would be interested in each of the following</t>
  </si>
  <si>
    <t>Very Interested</t>
  </si>
  <si>
    <t>Interested</t>
  </si>
  <si>
    <t>Somewhat interested</t>
  </si>
  <si>
    <t>Not Interested</t>
  </si>
  <si>
    <r>
      <t xml:space="preserve">Survey Number </t>
    </r>
    <r>
      <rPr>
        <b/>
        <sz val="16"/>
        <color rgb="FFFF0000"/>
        <rFont val="Calibri"/>
        <family val="2"/>
        <scheme val="minor"/>
      </rPr>
      <t>**Be sure to enter the survey number. This is used to calculate total number of respondents**</t>
    </r>
  </si>
  <si>
    <r>
      <t xml:space="preserve">Survey Number </t>
    </r>
    <r>
      <rPr>
        <b/>
        <sz val="18"/>
        <color rgb="FFFF0000"/>
        <rFont val="Calibri"/>
        <family val="2"/>
        <scheme val="minor"/>
      </rPr>
      <t>**Be sure to enter the survey number. This is used to calculate total number of respondents**</t>
    </r>
  </si>
  <si>
    <t>To copy and paste these graphics into a Word document or PowerPoint presentation, 
use "Paste Special" and select "Keep formatting and embed workbook" for best results</t>
  </si>
  <si>
    <t>Male</t>
  </si>
  <si>
    <t>Female</t>
  </si>
  <si>
    <t>Other</t>
  </si>
  <si>
    <t>Live alone</t>
  </si>
  <si>
    <t>Live with partner/significant other</t>
  </si>
  <si>
    <t>Live with children/other family</t>
  </si>
  <si>
    <t>Live with a friend</t>
  </si>
  <si>
    <t>Live in assisted living facility/community</t>
  </si>
  <si>
    <t>Yes</t>
  </si>
  <si>
    <t>No</t>
  </si>
  <si>
    <t>Every day offered</t>
  </si>
  <si>
    <t>Once a week</t>
  </si>
  <si>
    <t>A few times per month</t>
  </si>
  <si>
    <t>Only on special occasions</t>
  </si>
  <si>
    <t>Family/friend</t>
  </si>
  <si>
    <t>Senior Center staff</t>
  </si>
  <si>
    <t>Flyer/newspaper</t>
  </si>
  <si>
    <t>Senior Center website</t>
  </si>
  <si>
    <t>Other Tribal/community agency</t>
  </si>
  <si>
    <t xml:space="preserve">Other </t>
  </si>
  <si>
    <t>Every day meals are offered</t>
  </si>
  <si>
    <t>Only go for congregate meals</t>
  </si>
  <si>
    <t xml:space="preserve">Q13. To help us plan future trainings and activities, please select whether you would be interested in each of the following. </t>
  </si>
  <si>
    <t>a. Health Information/Disease Prevention</t>
  </si>
  <si>
    <t>b. Information on community services and resources</t>
  </si>
  <si>
    <t>c.      Traditional Language/Culture/Tribal History</t>
  </si>
  <si>
    <t>d.     Personal Safety and Emergency Preparedness</t>
  </si>
  <si>
    <t>e.    Exercise/Physical Fitness</t>
  </si>
  <si>
    <t>f.      Wellness/Stress Management/Relaxation</t>
  </si>
  <si>
    <t>g.     Other</t>
  </si>
  <si>
    <t>Somewhat Interested</t>
  </si>
  <si>
    <t xml:space="preserve">Question 13: </t>
  </si>
  <si>
    <t>Q4</t>
  </si>
  <si>
    <t>Q1</t>
  </si>
  <si>
    <t>Q2</t>
  </si>
  <si>
    <t>18-20</t>
  </si>
  <si>
    <t>21-40</t>
  </si>
  <si>
    <t>41-60</t>
  </si>
  <si>
    <t>61-80</t>
  </si>
  <si>
    <t>Over 80</t>
  </si>
  <si>
    <t>Q5</t>
  </si>
  <si>
    <t>Q8</t>
  </si>
  <si>
    <t>Morning</t>
  </si>
  <si>
    <t>Afternoon</t>
  </si>
  <si>
    <t>Evening</t>
  </si>
  <si>
    <t>Q1. Gender</t>
  </si>
  <si>
    <t>Q6. Congregate Attendance</t>
  </si>
  <si>
    <t>Q3. Living Situation</t>
  </si>
  <si>
    <t>Q7. How did you hear about the meal program?</t>
  </si>
  <si>
    <t>Q4. Meal Progam</t>
  </si>
  <si>
    <t>Q11. Senior Center Attendance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</si>
</sst>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mm/dd/yy;@"/>
  </numFmts>
  <fonts count="25" x14ac:knownFonts="1">
    <font>
      <sz val="11"/>
      <color theme="1"/>
      <name val="Calibri"/>
      <family val="2"/>
      <scheme val="minor"/>
    </font>
    <font>
      <b/>
      <sz val="11"/>
      <color theme="1"/>
      <name val="Calibri"/>
      <family val="2"/>
      <scheme val="minor"/>
    </font>
    <font>
      <b/>
      <sz val="10"/>
      <color theme="1"/>
      <name val="Calibri"/>
      <family val="2"/>
      <scheme val="minor"/>
    </font>
    <font>
      <b/>
      <sz val="18"/>
      <color theme="1"/>
      <name val="Calibri"/>
      <family val="2"/>
      <scheme val="minor"/>
    </font>
    <font>
      <sz val="11"/>
      <color theme="1"/>
      <name val="Calibri"/>
      <family val="2"/>
      <scheme val="minor"/>
    </font>
    <font>
      <sz val="10"/>
      <color theme="1"/>
      <name val="Calibri"/>
      <family val="2"/>
      <scheme val="minor"/>
    </font>
    <font>
      <b/>
      <sz val="11"/>
      <color rgb="FFFF0000"/>
      <name val="Calibri"/>
      <family val="2"/>
      <scheme val="minor"/>
    </font>
    <font>
      <sz val="18"/>
      <color theme="1"/>
      <name val="Calibri"/>
      <family val="2"/>
      <scheme val="minor"/>
    </font>
    <font>
      <b/>
      <sz val="16"/>
      <color theme="1"/>
      <name val="Calibri"/>
      <family val="2"/>
      <scheme val="minor"/>
    </font>
    <font>
      <sz val="16"/>
      <color theme="1"/>
      <name val="Calibri"/>
      <family val="2"/>
      <scheme val="minor"/>
    </font>
    <font>
      <sz val="16"/>
      <color theme="2" tint="-9.9978637043366805E-2"/>
      <name val="Calibri"/>
      <family val="2"/>
      <scheme val="minor"/>
    </font>
    <font>
      <b/>
      <sz val="16"/>
      <color theme="2" tint="-9.9978637043366805E-2"/>
      <name val="Calibri"/>
      <family val="2"/>
      <scheme val="minor"/>
    </font>
    <font>
      <b/>
      <sz val="16"/>
      <name val="Calibri"/>
      <family val="2"/>
      <scheme val="minor"/>
    </font>
    <font>
      <sz val="16"/>
      <name val="Calibri"/>
      <family val="2"/>
      <scheme val="minor"/>
    </font>
    <font>
      <b/>
      <sz val="16"/>
      <color rgb="FFFF0000"/>
      <name val="Calibri"/>
      <family val="2"/>
      <scheme val="minor"/>
    </font>
    <font>
      <sz val="18"/>
      <color theme="2" tint="-9.9978637043366805E-2"/>
      <name val="Calibri"/>
      <family val="2"/>
      <scheme val="minor"/>
    </font>
    <font>
      <b/>
      <sz val="18"/>
      <color theme="2" tint="-9.9978637043366805E-2"/>
      <name val="Calibri"/>
      <family val="2"/>
      <scheme val="minor"/>
    </font>
    <font>
      <b/>
      <sz val="18"/>
      <name val="Calibri"/>
      <family val="2"/>
      <scheme val="minor"/>
    </font>
    <font>
      <sz val="18"/>
      <name val="Calibri"/>
      <family val="2"/>
      <scheme val="minor"/>
    </font>
    <font>
      <b/>
      <sz val="18"/>
      <color rgb="FFFF0000"/>
      <name val="Calibri"/>
      <family val="2"/>
      <scheme val="minor"/>
    </font>
    <font>
      <sz val="11"/>
      <color theme="2" tint="-0.499984740745262"/>
      <name val="Calibri"/>
      <family val="2"/>
      <scheme val="minor"/>
    </font>
    <font>
      <sz val="11"/>
      <name val="Calibri"/>
      <family val="2"/>
      <scheme val="minor"/>
    </font>
    <font>
      <b/>
      <sz val="10"/>
      <name val="Calibri"/>
      <family val="2"/>
      <scheme val="minor"/>
    </font>
    <font>
      <b/>
      <sz val="11"/>
      <name val="Calibri"/>
      <family val="2"/>
      <scheme val="minor"/>
    </font>
    <font>
      <b/>
      <sz val="11"/>
      <color rgb="FFC00000"/>
      <name val="Calibri"/>
      <family val="2"/>
      <scheme val="minor"/>
    </font>
  </fonts>
  <fills count="13">
    <fill>
      <patternFill patternType="none"/>
    </fill>
    <fill>
      <patternFill patternType="gray125"/>
    </fill>
    <fill>
      <patternFill patternType="solid">
        <fgColor theme="0" tint="-0.14999847407452621"/>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rgb="FFEF916B"/>
        <bgColor indexed="64"/>
      </patternFill>
    </fill>
    <fill>
      <patternFill patternType="solid">
        <fgColor rgb="FFFDEDE7"/>
        <bgColor indexed="64"/>
      </patternFill>
    </fill>
    <fill>
      <patternFill patternType="solid">
        <fgColor theme="0" tint="-0.14999847407452621"/>
        <bgColor theme="0" tint="-0.14999847407452621"/>
      </patternFill>
    </fill>
    <fill>
      <patternFill patternType="solid">
        <fgColor theme="0"/>
        <bgColor indexed="64"/>
      </patternFill>
    </fill>
    <fill>
      <patternFill patternType="solid">
        <fgColor rgb="FFFDB714"/>
        <bgColor indexed="64"/>
      </patternFill>
    </fill>
    <fill>
      <patternFill patternType="solid">
        <fgColor theme="9" tint="0.39994506668294322"/>
        <bgColor indexed="64"/>
      </patternFill>
    </fill>
    <fill>
      <patternFill patternType="solid">
        <fgColor theme="0" tint="-0.34998626667073579"/>
        <bgColor indexed="64"/>
      </patternFill>
    </fill>
    <fill>
      <patternFill patternType="solid">
        <fgColor theme="0"/>
        <bgColor theme="0" tint="-0.14999847407452621"/>
      </patternFill>
    </fill>
  </fills>
  <borders count="10">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s>
  <cellStyleXfs count="2">
    <xf numFmtId="0" fontId="0" fillId="0" borderId="0"/>
    <xf numFmtId="9" fontId="4" fillId="0" borderId="0" applyFont="0" applyFill="0" applyBorder="0" applyAlignment="0" applyProtection="0"/>
  </cellStyleXfs>
  <cellXfs count="151">
    <xf numFmtId="0" fontId="0" fillId="0" borderId="0" xfId="0"/>
    <xf numFmtId="49" fontId="2" fillId="0" borderId="0" xfId="0" applyNumberFormat="1" applyFont="1" applyAlignment="1">
      <alignment wrapText="1"/>
    </xf>
    <xf numFmtId="49" fontId="3" fillId="4" borderId="0" xfId="0" applyNumberFormat="1" applyFont="1" applyFill="1" applyAlignment="1">
      <alignment horizontal="center" wrapText="1"/>
    </xf>
    <xf numFmtId="0" fontId="3" fillId="4" borderId="0" xfId="0" applyFont="1" applyFill="1" applyAlignment="1">
      <alignment horizontal="center" wrapText="1"/>
    </xf>
    <xf numFmtId="0" fontId="0" fillId="0" borderId="0" xfId="0" applyAlignment="1">
      <alignment wrapText="1"/>
    </xf>
    <xf numFmtId="9" fontId="0" fillId="0" borderId="0" xfId="1" applyFont="1"/>
    <xf numFmtId="0" fontId="0" fillId="0" borderId="1" xfId="0" applyBorder="1"/>
    <xf numFmtId="0" fontId="0" fillId="0" borderId="1" xfId="0" applyBorder="1" applyAlignment="1">
      <alignment wrapText="1"/>
    </xf>
    <xf numFmtId="0" fontId="5" fillId="0" borderId="2" xfId="0" applyFont="1" applyBorder="1" applyAlignment="1">
      <alignment wrapText="1"/>
    </xf>
    <xf numFmtId="49" fontId="5" fillId="0" borderId="2" xfId="0" applyNumberFormat="1" applyFont="1" applyBorder="1" applyAlignment="1">
      <alignment wrapText="1"/>
    </xf>
    <xf numFmtId="9" fontId="0" fillId="0" borderId="3" xfId="1" applyFont="1" applyBorder="1"/>
    <xf numFmtId="49" fontId="5" fillId="0" borderId="7" xfId="0" applyNumberFormat="1" applyFont="1" applyBorder="1" applyAlignment="1">
      <alignment wrapText="1"/>
    </xf>
    <xf numFmtId="0" fontId="0" fillId="0" borderId="8" xfId="0" applyBorder="1"/>
    <xf numFmtId="9" fontId="0" fillId="0" borderId="9" xfId="1" applyFont="1" applyBorder="1"/>
    <xf numFmtId="0" fontId="1" fillId="5" borderId="4" xfId="0" applyFont="1" applyFill="1" applyBorder="1" applyAlignment="1">
      <alignment wrapText="1"/>
    </xf>
    <xf numFmtId="9" fontId="1" fillId="5" borderId="6" xfId="1" applyFont="1" applyFill="1" applyBorder="1" applyAlignment="1">
      <alignment wrapText="1"/>
    </xf>
    <xf numFmtId="0" fontId="5" fillId="6" borderId="2" xfId="0" applyFont="1" applyFill="1" applyBorder="1" applyAlignment="1">
      <alignment wrapText="1"/>
    </xf>
    <xf numFmtId="0" fontId="0" fillId="6" borderId="1" xfId="0" applyFill="1" applyBorder="1"/>
    <xf numFmtId="9" fontId="0" fillId="6" borderId="3" xfId="1" applyFont="1" applyFill="1" applyBorder="1"/>
    <xf numFmtId="49" fontId="5" fillId="6" borderId="2" xfId="0" applyNumberFormat="1" applyFont="1" applyFill="1" applyBorder="1" applyAlignment="1">
      <alignment wrapText="1"/>
    </xf>
    <xf numFmtId="49" fontId="5" fillId="0" borderId="0" xfId="0" applyNumberFormat="1" applyFont="1" applyBorder="1" applyAlignment="1">
      <alignment wrapText="1"/>
    </xf>
    <xf numFmtId="0" fontId="0" fillId="0" borderId="0" xfId="0" applyBorder="1"/>
    <xf numFmtId="9" fontId="0" fillId="0" borderId="0" xfId="1" applyFont="1" applyBorder="1"/>
    <xf numFmtId="49" fontId="2" fillId="0" borderId="4" xfId="0" applyNumberFormat="1" applyFont="1" applyBorder="1" applyAlignment="1">
      <alignment wrapText="1"/>
    </xf>
    <xf numFmtId="49" fontId="2" fillId="0" borderId="5" xfId="0" applyNumberFormat="1" applyFont="1" applyBorder="1" applyAlignment="1">
      <alignment wrapText="1"/>
    </xf>
    <xf numFmtId="0" fontId="1" fillId="0" borderId="5" xfId="0" applyFont="1" applyBorder="1"/>
    <xf numFmtId="9" fontId="1" fillId="0" borderId="6" xfId="1" applyFont="1" applyBorder="1"/>
    <xf numFmtId="9" fontId="5" fillId="0" borderId="1" xfId="1" applyFont="1" applyBorder="1" applyAlignment="1">
      <alignment wrapText="1"/>
    </xf>
    <xf numFmtId="9" fontId="5" fillId="0" borderId="3" xfId="1" applyFont="1" applyBorder="1" applyAlignment="1">
      <alignment wrapText="1"/>
    </xf>
    <xf numFmtId="9" fontId="5" fillId="0" borderId="8" xfId="1" applyFont="1" applyBorder="1" applyAlignment="1">
      <alignment wrapText="1"/>
    </xf>
    <xf numFmtId="9" fontId="5" fillId="0" borderId="9" xfId="1" applyFont="1" applyBorder="1" applyAlignment="1">
      <alignment wrapText="1"/>
    </xf>
    <xf numFmtId="49" fontId="2" fillId="0" borderId="2" xfId="0" applyNumberFormat="1" applyFont="1" applyBorder="1" applyAlignment="1">
      <alignment horizontal="left" wrapText="1"/>
    </xf>
    <xf numFmtId="49" fontId="2" fillId="0" borderId="7" xfId="0" applyNumberFormat="1" applyFont="1" applyBorder="1" applyAlignment="1">
      <alignment horizontal="left" wrapText="1"/>
    </xf>
    <xf numFmtId="0" fontId="0" fillId="0" borderId="6" xfId="0" applyBorder="1"/>
    <xf numFmtId="0" fontId="0" fillId="0" borderId="4" xfId="0" applyBorder="1"/>
    <xf numFmtId="0" fontId="0" fillId="0" borderId="7" xfId="0" applyBorder="1"/>
    <xf numFmtId="1" fontId="0" fillId="0" borderId="8" xfId="0" applyNumberFormat="1" applyBorder="1"/>
    <xf numFmtId="49" fontId="2" fillId="0" borderId="2" xfId="0" applyNumberFormat="1" applyFont="1" applyBorder="1" applyAlignment="1">
      <alignment wrapText="1"/>
    </xf>
    <xf numFmtId="49" fontId="2" fillId="0" borderId="7" xfId="0" applyNumberFormat="1" applyFont="1" applyBorder="1" applyAlignment="1">
      <alignment wrapText="1"/>
    </xf>
    <xf numFmtId="9" fontId="4" fillId="0" borderId="1" xfId="1" applyFont="1" applyBorder="1"/>
    <xf numFmtId="9" fontId="4" fillId="0" borderId="3" xfId="1" applyFont="1" applyBorder="1"/>
    <xf numFmtId="9" fontId="4" fillId="0" borderId="8" xfId="1" applyFont="1" applyBorder="1"/>
    <xf numFmtId="9" fontId="4" fillId="0" borderId="9" xfId="1" applyFont="1" applyBorder="1"/>
    <xf numFmtId="0" fontId="1" fillId="5" borderId="5" xfId="0" applyFont="1" applyFill="1" applyBorder="1"/>
    <xf numFmtId="49" fontId="0" fillId="0" borderId="2" xfId="0" applyNumberFormat="1" applyBorder="1" applyAlignment="1">
      <alignment wrapText="1"/>
    </xf>
    <xf numFmtId="9" fontId="0" fillId="0" borderId="3" xfId="1" applyFont="1" applyBorder="1" applyAlignment="1">
      <alignment wrapText="1"/>
    </xf>
    <xf numFmtId="49" fontId="0" fillId="8" borderId="2" xfId="0" applyNumberFormat="1" applyFill="1" applyBorder="1" applyAlignment="1">
      <alignment wrapText="1"/>
    </xf>
    <xf numFmtId="0" fontId="0" fillId="8" borderId="1" xfId="0" applyFill="1" applyBorder="1" applyAlignment="1">
      <alignment wrapText="1"/>
    </xf>
    <xf numFmtId="0" fontId="0" fillId="8" borderId="1" xfId="0" applyFill="1" applyBorder="1"/>
    <xf numFmtId="9" fontId="0" fillId="8" borderId="3" xfId="1" applyFont="1" applyFill="1" applyBorder="1" applyAlignment="1">
      <alignment wrapText="1"/>
    </xf>
    <xf numFmtId="49" fontId="0" fillId="8" borderId="7" xfId="0" applyNumberFormat="1" applyFill="1" applyBorder="1" applyAlignment="1">
      <alignment wrapText="1"/>
    </xf>
    <xf numFmtId="0" fontId="0" fillId="8" borderId="8" xfId="0" applyFill="1" applyBorder="1" applyAlignment="1">
      <alignment wrapText="1"/>
    </xf>
    <xf numFmtId="0" fontId="0" fillId="8" borderId="8" xfId="0" applyFill="1" applyBorder="1"/>
    <xf numFmtId="9" fontId="0" fillId="8" borderId="9" xfId="1" applyFont="1" applyFill="1" applyBorder="1" applyAlignment="1">
      <alignment wrapText="1"/>
    </xf>
    <xf numFmtId="0" fontId="1" fillId="8" borderId="0" xfId="0" applyFont="1" applyFill="1"/>
    <xf numFmtId="0" fontId="0" fillId="8" borderId="0" xfId="0" applyFill="1"/>
    <xf numFmtId="0" fontId="0" fillId="0" borderId="2" xfId="0" applyBorder="1"/>
    <xf numFmtId="9" fontId="0" fillId="0" borderId="2" xfId="1" applyFont="1" applyBorder="1" applyAlignment="1">
      <alignment wrapText="1"/>
    </xf>
    <xf numFmtId="9" fontId="0" fillId="0" borderId="7" xfId="1" applyFont="1" applyBorder="1" applyAlignment="1">
      <alignment wrapText="1"/>
    </xf>
    <xf numFmtId="0" fontId="0" fillId="2" borderId="1" xfId="0" applyFill="1" applyBorder="1"/>
    <xf numFmtId="0" fontId="0" fillId="0" borderId="0" xfId="0" applyFont="1"/>
    <xf numFmtId="0" fontId="0" fillId="0" borderId="2" xfId="0" applyFont="1" applyBorder="1" applyAlignment="1">
      <alignment horizontal="left" vertical="center" wrapText="1"/>
    </xf>
    <xf numFmtId="0" fontId="0" fillId="0" borderId="7" xfId="0" applyFont="1" applyBorder="1" applyAlignment="1">
      <alignment horizontal="left" wrapText="1"/>
    </xf>
    <xf numFmtId="9" fontId="5" fillId="7" borderId="1" xfId="1" applyFont="1" applyFill="1" applyBorder="1" applyAlignment="1">
      <alignment wrapText="1"/>
    </xf>
    <xf numFmtId="0" fontId="0" fillId="0" borderId="8" xfId="0" applyBorder="1" applyAlignment="1">
      <alignment wrapText="1"/>
    </xf>
    <xf numFmtId="0" fontId="0" fillId="0" borderId="0" xfId="0" applyFill="1" applyBorder="1"/>
    <xf numFmtId="49" fontId="5" fillId="0" borderId="0" xfId="1" applyNumberFormat="1" applyFont="1" applyFill="1" applyBorder="1" applyAlignment="1">
      <alignment wrapText="1"/>
    </xf>
    <xf numFmtId="49" fontId="5" fillId="0" borderId="6" xfId="1" applyNumberFormat="1" applyFont="1" applyFill="1" applyBorder="1" applyAlignment="1">
      <alignment wrapText="1"/>
    </xf>
    <xf numFmtId="0" fontId="0" fillId="0" borderId="2" xfId="0" applyFont="1" applyBorder="1" applyAlignment="1">
      <alignment vertical="center"/>
    </xf>
    <xf numFmtId="0" fontId="0" fillId="0" borderId="7" xfId="0" applyFont="1" applyBorder="1"/>
    <xf numFmtId="0" fontId="0" fillId="8" borderId="0" xfId="0" applyFill="1" applyAlignment="1"/>
    <xf numFmtId="49" fontId="3" fillId="10" borderId="0" xfId="0" applyNumberFormat="1" applyFont="1" applyFill="1" applyAlignment="1">
      <alignment horizontal="left" wrapText="1"/>
    </xf>
    <xf numFmtId="49" fontId="8" fillId="3" borderId="0" xfId="0" applyNumberFormat="1" applyFont="1" applyFill="1" applyAlignment="1">
      <alignment horizontal="center" wrapText="1"/>
    </xf>
    <xf numFmtId="0" fontId="8" fillId="3" borderId="0" xfId="0" applyFont="1" applyFill="1" applyAlignment="1">
      <alignment horizontal="center" wrapText="1"/>
    </xf>
    <xf numFmtId="0" fontId="9" fillId="3" borderId="0" xfId="0" applyFont="1" applyFill="1" applyAlignment="1">
      <alignment wrapText="1"/>
    </xf>
    <xf numFmtId="49" fontId="9" fillId="3" borderId="0" xfId="0" applyNumberFormat="1" applyFont="1" applyFill="1" applyAlignment="1">
      <alignment wrapText="1"/>
    </xf>
    <xf numFmtId="49" fontId="8" fillId="0" borderId="0" xfId="0" applyNumberFormat="1" applyFont="1" applyAlignment="1">
      <alignment wrapText="1"/>
    </xf>
    <xf numFmtId="164" fontId="9" fillId="0" borderId="0" xfId="0" applyNumberFormat="1" applyFont="1" applyAlignment="1">
      <alignment wrapText="1"/>
    </xf>
    <xf numFmtId="49" fontId="9" fillId="0" borderId="0" xfId="0" applyNumberFormat="1" applyFont="1" applyAlignment="1">
      <alignment wrapText="1"/>
    </xf>
    <xf numFmtId="49" fontId="10" fillId="2" borderId="0" xfId="0" applyNumberFormat="1" applyFont="1" applyFill="1" applyAlignment="1">
      <alignment wrapText="1"/>
    </xf>
    <xf numFmtId="49" fontId="11" fillId="2" borderId="0" xfId="0" applyNumberFormat="1" applyFont="1" applyFill="1" applyAlignment="1">
      <alignment wrapText="1"/>
    </xf>
    <xf numFmtId="49" fontId="12" fillId="2" borderId="0" xfId="0" applyNumberFormat="1" applyFont="1" applyFill="1" applyAlignment="1">
      <alignment wrapText="1"/>
    </xf>
    <xf numFmtId="49" fontId="13" fillId="2" borderId="0" xfId="0" applyNumberFormat="1" applyFont="1" applyFill="1" applyAlignment="1">
      <alignment wrapText="1"/>
    </xf>
    <xf numFmtId="49" fontId="12" fillId="0" borderId="0" xfId="0" applyNumberFormat="1" applyFont="1" applyFill="1" applyAlignment="1">
      <alignment wrapText="1"/>
    </xf>
    <xf numFmtId="0" fontId="8" fillId="0" borderId="0" xfId="0" applyFont="1" applyAlignment="1">
      <alignment wrapText="1"/>
    </xf>
    <xf numFmtId="0" fontId="9" fillId="0" borderId="0" xfId="0" applyNumberFormat="1" applyFont="1" applyAlignment="1">
      <alignment wrapText="1"/>
    </xf>
    <xf numFmtId="0" fontId="9" fillId="0" borderId="0" xfId="0" applyFont="1" applyAlignment="1">
      <alignment vertical="center" wrapText="1"/>
    </xf>
    <xf numFmtId="49" fontId="7" fillId="0" borderId="0" xfId="0" applyNumberFormat="1" applyFont="1" applyAlignment="1">
      <alignment wrapText="1"/>
    </xf>
    <xf numFmtId="49" fontId="15" fillId="2" borderId="0" xfId="0" applyNumberFormat="1" applyFont="1" applyFill="1" applyAlignment="1">
      <alignment wrapText="1"/>
    </xf>
    <xf numFmtId="49" fontId="16" fillId="2" borderId="0" xfId="0" applyNumberFormat="1" applyFont="1" applyFill="1" applyAlignment="1">
      <alignment wrapText="1"/>
    </xf>
    <xf numFmtId="49" fontId="17" fillId="2" borderId="0" xfId="0" applyNumberFormat="1" applyFont="1" applyFill="1" applyAlignment="1">
      <alignment wrapText="1"/>
    </xf>
    <xf numFmtId="49" fontId="18" fillId="2" borderId="0" xfId="0" applyNumberFormat="1" applyFont="1" applyFill="1" applyAlignment="1">
      <alignment wrapText="1"/>
    </xf>
    <xf numFmtId="49" fontId="17" fillId="0" borderId="0" xfId="0" applyNumberFormat="1" applyFont="1" applyFill="1" applyAlignment="1">
      <alignment wrapText="1"/>
    </xf>
    <xf numFmtId="49" fontId="3" fillId="0" borderId="0" xfId="0" applyNumberFormat="1" applyFont="1" applyAlignment="1">
      <alignment wrapText="1"/>
    </xf>
    <xf numFmtId="0" fontId="3" fillId="0" borderId="0" xfId="0" applyFont="1"/>
    <xf numFmtId="0" fontId="7" fillId="0" borderId="0" xfId="0" applyNumberFormat="1" applyFont="1" applyAlignment="1">
      <alignment wrapText="1"/>
    </xf>
    <xf numFmtId="0" fontId="7" fillId="0" borderId="0" xfId="0" applyFont="1" applyAlignment="1">
      <alignment vertical="center" wrapText="1"/>
    </xf>
    <xf numFmtId="2" fontId="7" fillId="0" borderId="0" xfId="0" applyNumberFormat="1" applyFont="1" applyAlignment="1">
      <alignment wrapText="1"/>
    </xf>
    <xf numFmtId="49" fontId="3" fillId="4" borderId="0" xfId="0" applyNumberFormat="1" applyFont="1" applyFill="1" applyAlignment="1">
      <alignment wrapText="1"/>
    </xf>
    <xf numFmtId="164" fontId="3" fillId="0" borderId="0" xfId="0" applyNumberFormat="1" applyFont="1" applyAlignment="1">
      <alignment wrapText="1"/>
    </xf>
    <xf numFmtId="0" fontId="20" fillId="11" borderId="0" xfId="0" applyFont="1" applyFill="1"/>
    <xf numFmtId="49" fontId="8" fillId="0" borderId="0" xfId="0" applyNumberFormat="1" applyFont="1" applyAlignment="1">
      <alignment wrapText="1"/>
    </xf>
    <xf numFmtId="0" fontId="7" fillId="2" borderId="0" xfId="0" applyFont="1" applyFill="1" applyAlignment="1">
      <alignment wrapText="1"/>
    </xf>
    <xf numFmtId="49" fontId="3" fillId="10" borderId="0" xfId="0" applyNumberFormat="1" applyFont="1" applyFill="1" applyAlignment="1">
      <alignment horizontal="left" wrapText="1"/>
    </xf>
    <xf numFmtId="49" fontId="3" fillId="4" borderId="0" xfId="0" applyNumberFormat="1" applyFont="1" applyFill="1" applyAlignment="1">
      <alignment wrapText="1"/>
    </xf>
    <xf numFmtId="49" fontId="3" fillId="0" borderId="0" xfId="0" applyNumberFormat="1" applyFont="1" applyAlignment="1">
      <alignment wrapText="1"/>
    </xf>
    <xf numFmtId="0" fontId="3" fillId="0" borderId="0" xfId="0" applyFont="1" applyAlignment="1">
      <alignment wrapText="1"/>
    </xf>
    <xf numFmtId="0" fontId="0" fillId="8" borderId="0" xfId="0" applyFont="1" applyFill="1"/>
    <xf numFmtId="49" fontId="22" fillId="9" borderId="4" xfId="0" applyNumberFormat="1" applyFont="1" applyFill="1" applyBorder="1" applyAlignment="1">
      <alignment wrapText="1"/>
    </xf>
    <xf numFmtId="0" fontId="23" fillId="9" borderId="5" xfId="0" applyFont="1" applyFill="1" applyBorder="1" applyAlignment="1">
      <alignment wrapText="1"/>
    </xf>
    <xf numFmtId="0" fontId="23" fillId="9" borderId="6" xfId="0" applyFont="1" applyFill="1" applyBorder="1" applyAlignment="1">
      <alignment wrapText="1"/>
    </xf>
    <xf numFmtId="0" fontId="21" fillId="0" borderId="0" xfId="0" applyFont="1" applyAlignment="1">
      <alignment wrapText="1"/>
    </xf>
    <xf numFmtId="0" fontId="21" fillId="2" borderId="1" xfId="0" applyFont="1" applyFill="1" applyBorder="1" applyAlignment="1">
      <alignment wrapText="1"/>
    </xf>
    <xf numFmtId="0" fontId="21" fillId="0" borderId="0" xfId="0" applyFont="1"/>
    <xf numFmtId="0" fontId="21" fillId="0" borderId="4" xfId="0" applyFont="1" applyBorder="1" applyAlignment="1">
      <alignment wrapText="1"/>
    </xf>
    <xf numFmtId="0" fontId="21" fillId="0" borderId="5" xfId="0" applyFont="1" applyBorder="1" applyAlignment="1">
      <alignment wrapText="1"/>
    </xf>
    <xf numFmtId="0" fontId="21" fillId="0" borderId="5" xfId="0" applyFont="1" applyBorder="1"/>
    <xf numFmtId="9" fontId="21" fillId="0" borderId="6" xfId="1" applyFont="1" applyBorder="1"/>
    <xf numFmtId="49" fontId="8" fillId="10" borderId="0" xfId="0" applyNumberFormat="1" applyFont="1" applyFill="1" applyAlignment="1"/>
    <xf numFmtId="49" fontId="8" fillId="3" borderId="0" xfId="0" applyNumberFormat="1" applyFont="1" applyFill="1" applyAlignment="1"/>
    <xf numFmtId="0" fontId="9" fillId="0" borderId="0" xfId="0" applyFont="1" applyAlignment="1"/>
    <xf numFmtId="49" fontId="8" fillId="0" borderId="0" xfId="0" applyNumberFormat="1" applyFont="1" applyAlignment="1"/>
    <xf numFmtId="0" fontId="6" fillId="8" borderId="0" xfId="0" applyFont="1" applyFill="1" applyAlignment="1">
      <alignment vertical="center"/>
    </xf>
    <xf numFmtId="49" fontId="3" fillId="10" borderId="0" xfId="0" applyNumberFormat="1" applyFont="1" applyFill="1" applyAlignment="1"/>
    <xf numFmtId="0" fontId="3" fillId="10" borderId="0" xfId="0" applyFont="1" applyFill="1" applyAlignment="1"/>
    <xf numFmtId="49" fontId="3" fillId="4" borderId="0" xfId="0" applyNumberFormat="1" applyFont="1" applyFill="1" applyAlignment="1"/>
    <xf numFmtId="49" fontId="3" fillId="0" borderId="0" xfId="0" applyNumberFormat="1" applyFont="1" applyAlignment="1"/>
    <xf numFmtId="0" fontId="3" fillId="0" borderId="0" xfId="0" applyFont="1" applyAlignment="1"/>
    <xf numFmtId="0" fontId="6" fillId="0" borderId="0" xfId="0" applyFont="1" applyAlignment="1">
      <alignment wrapText="1"/>
    </xf>
    <xf numFmtId="0" fontId="6" fillId="0" borderId="0" xfId="0" applyFont="1" applyAlignment="1">
      <alignment vertical="top" wrapText="1"/>
    </xf>
    <xf numFmtId="0" fontId="23" fillId="0" borderId="0" xfId="0" applyFont="1" applyAlignment="1">
      <alignment wrapText="1"/>
    </xf>
    <xf numFmtId="0" fontId="21" fillId="0" borderId="6" xfId="0" applyFont="1" applyBorder="1"/>
    <xf numFmtId="0" fontId="1" fillId="0" borderId="0" xfId="0" applyFont="1"/>
    <xf numFmtId="0" fontId="0" fillId="0" borderId="3" xfId="0" applyBorder="1"/>
    <xf numFmtId="9" fontId="5" fillId="0" borderId="0" xfId="1" applyFont="1" applyFill="1" applyBorder="1" applyAlignment="1">
      <alignment wrapText="1"/>
    </xf>
    <xf numFmtId="9" fontId="5" fillId="0" borderId="0" xfId="1" applyFont="1" applyBorder="1" applyAlignment="1">
      <alignment wrapText="1"/>
    </xf>
    <xf numFmtId="0" fontId="5" fillId="0" borderId="1" xfId="1" applyNumberFormat="1" applyFont="1" applyBorder="1" applyAlignment="1">
      <alignment wrapText="1"/>
    </xf>
    <xf numFmtId="0" fontId="5" fillId="0" borderId="3" xfId="1" applyNumberFormat="1" applyFont="1" applyBorder="1" applyAlignment="1">
      <alignment wrapText="1"/>
    </xf>
    <xf numFmtId="0" fontId="5" fillId="7" borderId="1" xfId="1" applyNumberFormat="1" applyFont="1" applyFill="1" applyBorder="1" applyAlignment="1">
      <alignment wrapText="1"/>
    </xf>
    <xf numFmtId="0" fontId="5" fillId="7" borderId="3" xfId="1" applyNumberFormat="1" applyFont="1" applyFill="1" applyBorder="1" applyAlignment="1">
      <alignment wrapText="1"/>
    </xf>
    <xf numFmtId="9" fontId="5" fillId="12" borderId="1" xfId="1" applyFont="1" applyFill="1" applyBorder="1" applyAlignment="1">
      <alignment wrapText="1"/>
    </xf>
    <xf numFmtId="0" fontId="1" fillId="0" borderId="0" xfId="0" applyFont="1" applyAlignment="1">
      <alignment wrapText="1"/>
    </xf>
    <xf numFmtId="0" fontId="8" fillId="2" borderId="0" xfId="0" applyFont="1" applyFill="1" applyAlignment="1">
      <alignment wrapText="1"/>
    </xf>
    <xf numFmtId="0" fontId="3" fillId="2" borderId="0" xfId="0" applyFont="1" applyFill="1" applyAlignment="1">
      <alignment wrapText="1"/>
    </xf>
    <xf numFmtId="0" fontId="7" fillId="2" borderId="0" xfId="0" applyFont="1" applyFill="1" applyAlignment="1">
      <alignment wrapText="1"/>
    </xf>
    <xf numFmtId="0" fontId="3" fillId="2" borderId="0" xfId="0" applyFont="1" applyFill="1" applyAlignment="1"/>
    <xf numFmtId="0" fontId="7" fillId="2" borderId="0" xfId="0" applyFont="1" applyFill="1" applyAlignment="1"/>
    <xf numFmtId="0" fontId="3" fillId="2" borderId="0" xfId="0" applyFont="1" applyFill="1" applyAlignment="1">
      <alignment vertical="center" wrapText="1"/>
    </xf>
    <xf numFmtId="0" fontId="24" fillId="8" borderId="0" xfId="0" applyFont="1" applyFill="1" applyAlignment="1">
      <alignment vertical="center"/>
    </xf>
    <xf numFmtId="0" fontId="24" fillId="0" borderId="0" xfId="0" applyFont="1" applyAlignment="1">
      <alignment wrapText="1"/>
    </xf>
    <xf numFmtId="0" fontId="24" fillId="0" borderId="0" xfId="0" applyFont="1" applyAlignment="1">
      <alignment vertical="top" wrapText="1"/>
    </xf>
  </cellXfs>
  <cellStyles count="2">
    <cellStyle name="Normal" xfId="0" builtinId="0"/>
    <cellStyle name="Percent" xfId="1" builtinId="5"/>
  </cellStyles>
  <dxfs count="72">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auto="1"/>
        <name val="Calibri"/>
        <scheme val="minor"/>
      </font>
      <fill>
        <patternFill patternType="solid">
          <fgColor indexed="64"/>
          <bgColor rgb="FFFDB714"/>
        </patternFill>
      </fill>
      <alignment horizontal="general"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scheme val="minor"/>
      </font>
      <border diagonalUp="0" diagonalDown="0" outline="0">
        <left/>
        <right/>
        <top style="thin">
          <color indexed="64"/>
        </top>
        <bottom style="thin">
          <color indexed="64"/>
        </bottom>
      </border>
    </dxf>
    <dxf>
      <font>
        <b val="0"/>
        <i val="0"/>
        <strike val="0"/>
        <condense val="0"/>
        <extend val="0"/>
        <outline val="0"/>
        <shadow val="0"/>
        <u val="none"/>
        <vertAlign val="baseline"/>
        <sz val="10"/>
        <color theme="1"/>
        <name val="Calibri"/>
        <scheme val="minor"/>
      </font>
      <alignment horizontal="general" vertical="bottom"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theme="1"/>
        <name val="Calibri"/>
        <scheme val="minor"/>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theme="1"/>
        <name val="Calibri"/>
        <scheme val="minor"/>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theme="1"/>
        <name val="Calibri"/>
        <scheme val="minor"/>
      </font>
      <numFmt numFmtId="30" formatCode="@"/>
      <alignment horizontal="general" vertical="bottom" textRotation="0" wrapText="1" indent="0" justifyLastLine="0" shrinkToFit="0" readingOrder="0"/>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ont>
        <strike val="0"/>
        <outline val="0"/>
        <shadow val="0"/>
        <u val="none"/>
        <vertAlign val="baseline"/>
        <sz val="11"/>
        <color auto="1"/>
        <name val="Calibri"/>
        <scheme val="minor"/>
      </font>
      <alignment horizontal="general"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Calibri"/>
        <scheme val="minor"/>
      </font>
      <alignment horizontal="general" vertical="bottom"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theme="1"/>
        <name val="Calibri"/>
        <scheme val="minor"/>
      </font>
      <numFmt numFmtId="30" formatCode="@"/>
      <alignment horizontal="left" vertical="bottom"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alignment horizontal="general" vertical="bottom" textRotation="0" wrapText="1" indent="0" justifyLastLine="0" shrinkToFit="0" readingOrder="0"/>
    </dxf>
    <dxf>
      <border>
        <bottom style="thin">
          <color indexed="64"/>
        </bottom>
      </border>
    </dxf>
    <dxf>
      <font>
        <b/>
        <i val="0"/>
        <strike val="0"/>
        <condense val="0"/>
        <extend val="0"/>
        <outline val="0"/>
        <shadow val="0"/>
        <u val="none"/>
        <vertAlign val="baseline"/>
        <sz val="10"/>
        <color theme="1"/>
        <name val="Calibri"/>
        <scheme val="minor"/>
      </font>
      <numFmt numFmtId="30" formatCode="@"/>
      <alignment horizontal="general" vertical="bottom"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border diagonalUp="0" diagonalDown="0">
        <left style="thin">
          <color indexed="64"/>
        </left>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numFmt numFmtId="30" formatCode="@"/>
      <alignment horizontal="general" vertical="bottom"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ill>
        <patternFill patternType="solid">
          <fgColor indexed="64"/>
          <bgColor rgb="FFEF916B"/>
        </patternFill>
      </fill>
    </dxf>
    <dxf>
      <font>
        <b val="0"/>
        <i val="0"/>
        <strike val="0"/>
        <condense val="0"/>
        <extend val="0"/>
        <outline val="0"/>
        <shadow val="0"/>
        <u val="none"/>
        <vertAlign val="baseline"/>
        <sz val="10"/>
        <color theme="1"/>
        <name val="Calibri"/>
        <scheme val="minor"/>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numFmt numFmtId="13" formatCode="0%"/>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general" vertical="bottom"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alignment horizontal="general" vertical="bottom" textRotation="0" wrapText="1" indent="0" justifyLastLine="0" shrinkToFit="0" readingOrder="0"/>
    </dxf>
    <dxf>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alignment horizontal="general" vertical="bottom"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general" vertical="bottom"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alignment horizontal="general" vertical="bottom" textRotation="0" wrapText="1" indent="0" justifyLastLine="0" shrinkToFit="0" readingOrder="0"/>
    </dxf>
    <dxf>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alignment horizontal="left"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border diagonalUp="0" diagonalDown="0">
        <left style="thin">
          <color indexed="64"/>
        </left>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s>
  <tableStyles count="0" defaultTableStyle="TableStyleMedium2" defaultPivotStyle="PivotStyleLight16"/>
  <colors>
    <mruColors>
      <color rgb="FFEF916B"/>
      <color rgb="FFFDB714"/>
      <color rgb="FFA93E12"/>
      <color rgb="FF00B3BC"/>
      <color rgb="FF007278"/>
      <color rgb="FFFDEDE7"/>
      <color rgb="FFCDFDFF"/>
      <color rgb="FF5F462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4.xml"/><Relationship Id="rId1" Type="http://schemas.microsoft.com/office/2011/relationships/chartStyle" Target="style4.xml"/><Relationship Id="rId4" Type="http://schemas.openxmlformats.org/officeDocument/2006/relationships/chartUserShapes" Target="../drawings/drawing3.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9.xml"/><Relationship Id="rId1" Type="http://schemas.microsoft.com/office/2011/relationships/chartStyle" Target="style9.xml"/><Relationship Id="rId4" Type="http://schemas.openxmlformats.org/officeDocument/2006/relationships/chartUserShapes" Target="../drawings/drawing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baseline="0"/>
              <a:t>Age</a:t>
            </a:r>
            <a:endParaRPr lang="en-US"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1"/>
        <c:ser>
          <c:idx val="0"/>
          <c:order val="0"/>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2D9A-45CF-A056-DDDCD5CA12EE}"/>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2D9A-45CF-A056-DDDCD5CA12EE}"/>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2D9A-45CF-A056-DDDCD5CA12EE}"/>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2D9A-45CF-A056-DDDCD5CA12EE}"/>
              </c:ext>
            </c:extLst>
          </c:dPt>
          <c:dPt>
            <c:idx val="4"/>
            <c:invertIfNegative val="0"/>
            <c:bubble3D val="0"/>
            <c:spPr>
              <a:solidFill>
                <a:schemeClr val="accent5"/>
              </a:solidFill>
              <a:ln>
                <a:noFill/>
              </a:ln>
              <a:effectLst/>
            </c:spPr>
            <c:extLst>
              <c:ext xmlns:c16="http://schemas.microsoft.com/office/drawing/2014/chart" uri="{C3380CC4-5D6E-409C-BE32-E72D297353CC}">
                <c16:uniqueId val="{00000009-2D9A-45CF-A056-DDDCD5CA12EE}"/>
              </c:ext>
            </c:extLst>
          </c:dPt>
          <c:dPt>
            <c:idx val="5"/>
            <c:invertIfNegative val="0"/>
            <c:bubble3D val="0"/>
            <c:spPr>
              <a:solidFill>
                <a:schemeClr val="accent6"/>
              </a:solidFill>
              <a:ln>
                <a:noFill/>
              </a:ln>
              <a:effectLst/>
            </c:spPr>
            <c:extLst>
              <c:ext xmlns:c16="http://schemas.microsoft.com/office/drawing/2014/chart" uri="{C3380CC4-5D6E-409C-BE32-E72D297353CC}">
                <c16:uniqueId val="{0000000B-2D9A-45CF-A056-DDDCD5CA12EE}"/>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'Part A B Calcs'!$A$4:$A$9</c:f>
              <c:strCache>
                <c:ptCount val="6"/>
                <c:pt idx="0">
                  <c:v>Younger than 55</c:v>
                </c:pt>
                <c:pt idx="1">
                  <c:v>55-65</c:v>
                </c:pt>
                <c:pt idx="2">
                  <c:v>66-75</c:v>
                </c:pt>
                <c:pt idx="3">
                  <c:v>76-85</c:v>
                </c:pt>
                <c:pt idx="4">
                  <c:v>86-95</c:v>
                </c:pt>
                <c:pt idx="5">
                  <c:v>Over 95</c:v>
                </c:pt>
              </c:strCache>
            </c:strRef>
          </c:cat>
          <c:val>
            <c:numRef>
              <c:f>'Part A B Calcs'!$B$4:$B$9</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2D9A-45CF-A056-DDDCD5CA12EE}"/>
            </c:ext>
          </c:extLst>
        </c:ser>
        <c:dLbls>
          <c:dLblPos val="outEnd"/>
          <c:showLegendKey val="0"/>
          <c:showVal val="1"/>
          <c:showCatName val="0"/>
          <c:showSerName val="0"/>
          <c:showPercent val="0"/>
          <c:showBubbleSize val="0"/>
        </c:dLbls>
        <c:gapWidth val="51"/>
        <c:overlap val="-27"/>
        <c:axId val="125938048"/>
        <c:axId val="125938440"/>
      </c:barChart>
      <c:catAx>
        <c:axId val="12593804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Age Ranges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5938440"/>
        <c:crosses val="autoZero"/>
        <c:auto val="1"/>
        <c:lblAlgn val="ctr"/>
        <c:lblOffset val="100"/>
        <c:noMultiLvlLbl val="0"/>
      </c:catAx>
      <c:valAx>
        <c:axId val="125938440"/>
        <c:scaling>
          <c:orientation val="minMax"/>
        </c:scaling>
        <c:delete val="1"/>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Numer</a:t>
                </a:r>
                <a:r>
                  <a:rPr lang="en-US" baseline="0"/>
                  <a:t> of Respondents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crossAx val="125938048"/>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r>
              <a:rPr lang="en-US" b="1"/>
              <a:t>Program Satisfaction:</a:t>
            </a:r>
            <a:r>
              <a:rPr lang="en-US" b="1" baseline="0"/>
              <a:t> Caregivers</a:t>
            </a:r>
          </a:p>
        </c:rich>
      </c:tx>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48901367592208866"/>
          <c:y val="0.11990963458334832"/>
          <c:w val="0.48186351706036745"/>
          <c:h val="0.75631802873955822"/>
        </c:manualLayout>
      </c:layout>
      <c:barChart>
        <c:barDir val="bar"/>
        <c:grouping val="stacked"/>
        <c:varyColors val="0"/>
        <c:ser>
          <c:idx val="0"/>
          <c:order val="0"/>
          <c:tx>
            <c:strRef>
              <c:f>'Part C Calcs'!$B$21</c:f>
              <c:strCache>
                <c:ptCount val="1"/>
                <c:pt idx="0">
                  <c:v>Strongly Agree</c:v>
                </c:pt>
              </c:strCache>
            </c:strRef>
          </c:tx>
          <c:spPr>
            <a:solidFill>
              <a:srgbClr val="007278"/>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'Part C Calcs'!$A$22:$A$31</c:f>
              <c:strCache>
                <c:ptCount val="10"/>
                <c:pt idx="0">
                  <c:v>Q6a: The information I receive about caregiver services is helpful.</c:v>
                </c:pt>
                <c:pt idx="1">
                  <c:v>Q6b: Program staff are able to help connect me with other services to help me as a caregiver.</c:v>
                </c:pt>
                <c:pt idx="2">
                  <c:v>Q6c: The individual counseling or caregiver support group helps me be a better caregiver.</c:v>
                </c:pt>
                <c:pt idx="3">
                  <c:v>Q6d: The trainings I attend are educational and support me as a caregiver.</c:v>
                </c:pt>
                <c:pt idx="4">
                  <c:v>Q6e: The respite care allows me to get rest and/or have personal time.</c:v>
                </c:pt>
                <c:pt idx="5">
                  <c:v>Q6f: I enjoy the time I get to spend with others</c:v>
                </c:pt>
                <c:pt idx="6">
                  <c:v>Q6g: The supplemental supplies I receive helps me provide care for others</c:v>
                </c:pt>
                <c:pt idx="7">
                  <c:v>Q6h: If I have a question about caregiver services, I know who to ask</c:v>
                </c:pt>
                <c:pt idx="8">
                  <c:v>Q6i: The congregate or home delivered meals helps with lowering my food costs.</c:v>
                </c:pt>
                <c:pt idx="9">
                  <c:v> Q6j: The Senior Center outings are a good social break for me.</c:v>
                </c:pt>
              </c:strCache>
            </c:strRef>
          </c:cat>
          <c:val>
            <c:numRef>
              <c:f>'Part C Calcs'!$B$22:$B$31</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EDE7-4D72-B127-98212DBB0826}"/>
            </c:ext>
          </c:extLst>
        </c:ser>
        <c:ser>
          <c:idx val="1"/>
          <c:order val="1"/>
          <c:tx>
            <c:strRef>
              <c:f>'Part C Calcs'!$C$21</c:f>
              <c:strCache>
                <c:ptCount val="1"/>
                <c:pt idx="0">
                  <c:v>Agree</c:v>
                </c:pt>
              </c:strCache>
            </c:strRef>
          </c:tx>
          <c:spPr>
            <a:solidFill>
              <a:srgbClr val="00B3BC"/>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'Part C Calcs'!$A$22:$A$31</c:f>
              <c:strCache>
                <c:ptCount val="10"/>
                <c:pt idx="0">
                  <c:v>Q6a: The information I receive about caregiver services is helpful.</c:v>
                </c:pt>
                <c:pt idx="1">
                  <c:v>Q6b: Program staff are able to help connect me with other services to help me as a caregiver.</c:v>
                </c:pt>
                <c:pt idx="2">
                  <c:v>Q6c: The individual counseling or caregiver support group helps me be a better caregiver.</c:v>
                </c:pt>
                <c:pt idx="3">
                  <c:v>Q6d: The trainings I attend are educational and support me as a caregiver.</c:v>
                </c:pt>
                <c:pt idx="4">
                  <c:v>Q6e: The respite care allows me to get rest and/or have personal time.</c:v>
                </c:pt>
                <c:pt idx="5">
                  <c:v>Q6f: I enjoy the time I get to spend with others</c:v>
                </c:pt>
                <c:pt idx="6">
                  <c:v>Q6g: The supplemental supplies I receive helps me provide care for others</c:v>
                </c:pt>
                <c:pt idx="7">
                  <c:v>Q6h: If I have a question about caregiver services, I know who to ask</c:v>
                </c:pt>
                <c:pt idx="8">
                  <c:v>Q6i: The congregate or home delivered meals helps with lowering my food costs.</c:v>
                </c:pt>
                <c:pt idx="9">
                  <c:v> Q6j: The Senior Center outings are a good social break for me.</c:v>
                </c:pt>
              </c:strCache>
            </c:strRef>
          </c:cat>
          <c:val>
            <c:numRef>
              <c:f>'Part C Calcs'!$C$22:$C$31</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EDE7-4D72-B127-98212DBB0826}"/>
            </c:ext>
          </c:extLst>
        </c:ser>
        <c:ser>
          <c:idx val="2"/>
          <c:order val="2"/>
          <c:tx>
            <c:strRef>
              <c:f>'Part C Calcs'!$D$21</c:f>
              <c:strCache>
                <c:ptCount val="1"/>
                <c:pt idx="0">
                  <c:v>Disagree</c:v>
                </c:pt>
              </c:strCache>
            </c:strRef>
          </c:tx>
          <c:spPr>
            <a:solidFill>
              <a:srgbClr val="EF916B"/>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'Part C Calcs'!$A$22:$A$31</c:f>
              <c:strCache>
                <c:ptCount val="10"/>
                <c:pt idx="0">
                  <c:v>Q6a: The information I receive about caregiver services is helpful.</c:v>
                </c:pt>
                <c:pt idx="1">
                  <c:v>Q6b: Program staff are able to help connect me with other services to help me as a caregiver.</c:v>
                </c:pt>
                <c:pt idx="2">
                  <c:v>Q6c: The individual counseling or caregiver support group helps me be a better caregiver.</c:v>
                </c:pt>
                <c:pt idx="3">
                  <c:v>Q6d: The trainings I attend are educational and support me as a caregiver.</c:v>
                </c:pt>
                <c:pt idx="4">
                  <c:v>Q6e: The respite care allows me to get rest and/or have personal time.</c:v>
                </c:pt>
                <c:pt idx="5">
                  <c:v>Q6f: I enjoy the time I get to spend with others</c:v>
                </c:pt>
                <c:pt idx="6">
                  <c:v>Q6g: The supplemental supplies I receive helps me provide care for others</c:v>
                </c:pt>
                <c:pt idx="7">
                  <c:v>Q6h: If I have a question about caregiver services, I know who to ask</c:v>
                </c:pt>
                <c:pt idx="8">
                  <c:v>Q6i: The congregate or home delivered meals helps with lowering my food costs.</c:v>
                </c:pt>
                <c:pt idx="9">
                  <c:v> Q6j: The Senior Center outings are a good social break for me.</c:v>
                </c:pt>
              </c:strCache>
            </c:strRef>
          </c:cat>
          <c:val>
            <c:numRef>
              <c:f>'Part C Calcs'!$D$22:$D$31</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EDE7-4D72-B127-98212DBB0826}"/>
            </c:ext>
          </c:extLst>
        </c:ser>
        <c:ser>
          <c:idx val="3"/>
          <c:order val="3"/>
          <c:tx>
            <c:strRef>
              <c:f>'Part C Calcs'!$E$21</c:f>
              <c:strCache>
                <c:ptCount val="1"/>
                <c:pt idx="0">
                  <c:v>Strongly Disagree</c:v>
                </c:pt>
              </c:strCache>
            </c:strRef>
          </c:tx>
          <c:spPr>
            <a:solidFill>
              <a:srgbClr val="A93E1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'Part C Calcs'!$A$22:$A$31</c:f>
              <c:strCache>
                <c:ptCount val="10"/>
                <c:pt idx="0">
                  <c:v>Q6a: The information I receive about caregiver services is helpful.</c:v>
                </c:pt>
                <c:pt idx="1">
                  <c:v>Q6b: Program staff are able to help connect me with other services to help me as a caregiver.</c:v>
                </c:pt>
                <c:pt idx="2">
                  <c:v>Q6c: The individual counseling or caregiver support group helps me be a better caregiver.</c:v>
                </c:pt>
                <c:pt idx="3">
                  <c:v>Q6d: The trainings I attend are educational and support me as a caregiver.</c:v>
                </c:pt>
                <c:pt idx="4">
                  <c:v>Q6e: The respite care allows me to get rest and/or have personal time.</c:v>
                </c:pt>
                <c:pt idx="5">
                  <c:v>Q6f: I enjoy the time I get to spend with others</c:v>
                </c:pt>
                <c:pt idx="6">
                  <c:v>Q6g: The supplemental supplies I receive helps me provide care for others</c:v>
                </c:pt>
                <c:pt idx="7">
                  <c:v>Q6h: If I have a question about caregiver services, I know who to ask</c:v>
                </c:pt>
                <c:pt idx="8">
                  <c:v>Q6i: The congregate or home delivered meals helps with lowering my food costs.</c:v>
                </c:pt>
                <c:pt idx="9">
                  <c:v> Q6j: The Senior Center outings are a good social break for me.</c:v>
                </c:pt>
              </c:strCache>
            </c:strRef>
          </c:cat>
          <c:val>
            <c:numRef>
              <c:f>'Part C Calcs'!$E$22:$E$31</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EDE7-4D72-B127-98212DBB0826}"/>
            </c:ext>
          </c:extLst>
        </c:ser>
        <c:ser>
          <c:idx val="4"/>
          <c:order val="4"/>
          <c:tx>
            <c:strRef>
              <c:f>'Part C Calcs'!$F$21</c:f>
              <c:strCache>
                <c:ptCount val="1"/>
                <c:pt idx="0">
                  <c:v>N/A</c:v>
                </c:pt>
              </c:strCache>
            </c:strRef>
          </c:tx>
          <c:spPr>
            <a:solidFill>
              <a:schemeClr val="tx1">
                <a:lumMod val="50000"/>
                <a:lumOff val="50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'Part C Calcs'!$A$22:$A$31</c:f>
              <c:strCache>
                <c:ptCount val="10"/>
                <c:pt idx="0">
                  <c:v>Q6a: The information I receive about caregiver services is helpful.</c:v>
                </c:pt>
                <c:pt idx="1">
                  <c:v>Q6b: Program staff are able to help connect me with other services to help me as a caregiver.</c:v>
                </c:pt>
                <c:pt idx="2">
                  <c:v>Q6c: The individual counseling or caregiver support group helps me be a better caregiver.</c:v>
                </c:pt>
                <c:pt idx="3">
                  <c:v>Q6d: The trainings I attend are educational and support me as a caregiver.</c:v>
                </c:pt>
                <c:pt idx="4">
                  <c:v>Q6e: The respite care allows me to get rest and/or have personal time.</c:v>
                </c:pt>
                <c:pt idx="5">
                  <c:v>Q6f: I enjoy the time I get to spend with others</c:v>
                </c:pt>
                <c:pt idx="6">
                  <c:v>Q6g: The supplemental supplies I receive helps me provide care for others</c:v>
                </c:pt>
                <c:pt idx="7">
                  <c:v>Q6h: If I have a question about caregiver services, I know who to ask</c:v>
                </c:pt>
                <c:pt idx="8">
                  <c:v>Q6i: The congregate or home delivered meals helps with lowering my food costs.</c:v>
                </c:pt>
                <c:pt idx="9">
                  <c:v> Q6j: The Senior Center outings are a good social break for me.</c:v>
                </c:pt>
              </c:strCache>
            </c:strRef>
          </c:cat>
          <c:val>
            <c:numRef>
              <c:f>'Part C Calcs'!$F$22:$F$31</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4-EDE7-4D72-B127-98212DBB0826}"/>
            </c:ext>
          </c:extLst>
        </c:ser>
        <c:dLbls>
          <c:dLblPos val="ctr"/>
          <c:showLegendKey val="0"/>
          <c:showVal val="1"/>
          <c:showCatName val="0"/>
          <c:showSerName val="0"/>
          <c:showPercent val="0"/>
          <c:showBubbleSize val="0"/>
        </c:dLbls>
        <c:gapWidth val="54"/>
        <c:overlap val="100"/>
        <c:axId val="100179872"/>
        <c:axId val="99572752"/>
      </c:barChart>
      <c:catAx>
        <c:axId val="100179872"/>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0"/>
          <a:lstStyle/>
          <a:p>
            <a:pPr>
              <a:defRPr sz="1000" b="0" i="0" u="none" strike="noStrike" kern="1200" baseline="0">
                <a:solidFill>
                  <a:schemeClr val="tx1">
                    <a:lumMod val="65000"/>
                    <a:lumOff val="35000"/>
                  </a:schemeClr>
                </a:solidFill>
                <a:latin typeface="+mn-lt"/>
                <a:ea typeface="+mn-ea"/>
                <a:cs typeface="+mn-cs"/>
              </a:defRPr>
            </a:pPr>
            <a:endParaRPr lang="en-US"/>
          </a:p>
        </c:txPr>
        <c:crossAx val="99572752"/>
        <c:crosses val="autoZero"/>
        <c:auto val="1"/>
        <c:lblAlgn val="ctr"/>
        <c:lblOffset val="100"/>
        <c:noMultiLvlLbl val="0"/>
      </c:catAx>
      <c:valAx>
        <c:axId val="99572752"/>
        <c:scaling>
          <c:orientation val="minMax"/>
          <c:max val="1"/>
        </c:scaling>
        <c:delete val="1"/>
        <c:axPos val="t"/>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crossAx val="100179872"/>
        <c:crosses val="autoZero"/>
        <c:crossBetween val="between"/>
      </c:valAx>
      <c:spPr>
        <a:noFill/>
        <a:ln>
          <a:noFill/>
        </a:ln>
        <a:effectLst/>
      </c:spPr>
    </c:plotArea>
    <c:legend>
      <c:legendPos val="b"/>
      <c:layout>
        <c:manualLayout>
          <c:xMode val="edge"/>
          <c:yMode val="edge"/>
          <c:x val="0.19291239786996511"/>
          <c:y val="0.92454170678795244"/>
          <c:w val="0.58945685427966432"/>
          <c:h val="5.137022255779671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How do you participate</a:t>
            </a:r>
            <a:r>
              <a:rPr lang="en-US" b="1" baseline="0"/>
              <a:t> in the meals? </a:t>
            </a:r>
            <a:endParaRPr lang="en-US"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5230096237970256E-2"/>
          <c:y val="0.16245370370370371"/>
          <c:w val="0.46954002624671926"/>
          <c:h val="0.7825667104111987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552-431A-A85E-A7BF1E89E12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3552-431A-A85E-A7BF1E89E12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3552-431A-A85E-A7BF1E89E125}"/>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'Part A B Calcs'!$A$12:$A$14</c:f>
              <c:strCache>
                <c:ptCount val="3"/>
                <c:pt idx="0">
                  <c:v>I have both home-delivered and congregate meals depending on my health/how I am feeling</c:v>
                </c:pt>
                <c:pt idx="1">
                  <c:v>I attend the congregate (group) meal</c:v>
                </c:pt>
                <c:pt idx="2">
                  <c:v>I have meals delivered to my home</c:v>
                </c:pt>
              </c:strCache>
            </c:strRef>
          </c:cat>
          <c:val>
            <c:numRef>
              <c:f>'Part A B Calcs'!$B$12:$B$14</c:f>
              <c:numCache>
                <c:formatCode>0%</c:formatCode>
                <c:ptCount val="3"/>
                <c:pt idx="0">
                  <c:v>0</c:v>
                </c:pt>
                <c:pt idx="1">
                  <c:v>0</c:v>
                </c:pt>
                <c:pt idx="2">
                  <c:v>0</c:v>
                </c:pt>
              </c:numCache>
            </c:numRef>
          </c:val>
          <c:extLst>
            <c:ext xmlns:c16="http://schemas.microsoft.com/office/drawing/2014/chart" uri="{C3380CC4-5D6E-409C-BE32-E72D297353CC}">
              <c16:uniqueId val="{00000006-3552-431A-A85E-A7BF1E89E125}"/>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layout>
        <c:manualLayout>
          <c:xMode val="edge"/>
          <c:yMode val="edge"/>
          <c:x val="0.56366251093613284"/>
          <c:y val="0.31539078448527269"/>
          <c:w val="0.38934142607174099"/>
          <c:h val="0.6753499562554681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What is the main</a:t>
            </a:r>
            <a:r>
              <a:rPr lang="en-US" b="1" baseline="0"/>
              <a:t> reason you participate in the meal program? </a:t>
            </a:r>
            <a:endParaRPr lang="en-US"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rgbClr val="FDB71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'Part A B Calcs'!$A$18:$A$22</c:f>
              <c:strCache>
                <c:ptCount val="5"/>
                <c:pt idx="0">
                  <c:v>a. The meals help me get the vitamins and nutrients I need.</c:v>
                </c:pt>
                <c:pt idx="1">
                  <c:v>b. The prepared meal makes life easier (e.g., I don’t have to worry about cooking). </c:v>
                </c:pt>
                <c:pt idx="2">
                  <c:v>c. I get to socialize with others.</c:v>
                </c:pt>
                <c:pt idx="3">
                  <c:v>d. I am on a limited budget and the meal helps with lowering my food costs.</c:v>
                </c:pt>
                <c:pt idx="4">
                  <c:v>e. Other (please share): </c:v>
                </c:pt>
              </c:strCache>
            </c:strRef>
          </c:cat>
          <c:val>
            <c:numRef>
              <c:f>'Part A B Calcs'!$B$18:$B$22</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4AC6-42CF-AAD7-DAE9C45077CD}"/>
            </c:ext>
          </c:extLst>
        </c:ser>
        <c:dLbls>
          <c:dLblPos val="inEnd"/>
          <c:showLegendKey val="0"/>
          <c:showVal val="1"/>
          <c:showCatName val="0"/>
          <c:showSerName val="0"/>
          <c:showPercent val="0"/>
          <c:showBubbleSize val="0"/>
        </c:dLbls>
        <c:gapWidth val="50"/>
        <c:axId val="100177520"/>
        <c:axId val="100177912"/>
      </c:barChart>
      <c:catAx>
        <c:axId val="10017752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00177912"/>
        <c:crosses val="autoZero"/>
        <c:auto val="1"/>
        <c:lblAlgn val="ctr"/>
        <c:lblOffset val="100"/>
        <c:noMultiLvlLbl val="0"/>
      </c:catAx>
      <c:valAx>
        <c:axId val="100177912"/>
        <c:scaling>
          <c:orientation val="minMax"/>
        </c:scaling>
        <c:delete val="1"/>
        <c:axPos val="t"/>
        <c:numFmt formatCode="0%" sourceLinked="1"/>
        <c:majorTickMark val="none"/>
        <c:minorTickMark val="none"/>
        <c:tickLblPos val="nextTo"/>
        <c:crossAx val="1001775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r>
              <a:rPr lang="en-US" sz="1400" b="1" i="0" u="none" strike="noStrike" baseline="0">
                <a:effectLst/>
              </a:rPr>
              <a:t>Program Satisfaction: Elders</a:t>
            </a:r>
            <a:endParaRPr lang="en-US" b="1"/>
          </a:p>
        </c:rich>
      </c:tx>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48901367592208866"/>
          <c:y val="0.11655730533683288"/>
          <c:w val="0.48186351706036745"/>
          <c:h val="0.7596703101985669"/>
        </c:manualLayout>
      </c:layout>
      <c:barChart>
        <c:barDir val="bar"/>
        <c:grouping val="stacked"/>
        <c:varyColors val="0"/>
        <c:ser>
          <c:idx val="0"/>
          <c:order val="0"/>
          <c:tx>
            <c:strRef>
              <c:f>'Part A B Calcs'!$B$24</c:f>
              <c:strCache>
                <c:ptCount val="1"/>
                <c:pt idx="0">
                  <c:v>Strongly Agree</c:v>
                </c:pt>
              </c:strCache>
            </c:strRef>
          </c:tx>
          <c:spPr>
            <a:solidFill>
              <a:srgbClr val="007278"/>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'Part A B Calcs'!$A$25:$A$32</c:f>
              <c:strCache>
                <c:ptCount val="8"/>
                <c:pt idx="0">
                  <c:v>a.     The meals taste good.</c:v>
                </c:pt>
                <c:pt idx="1">
                  <c:v>b.     The meals are the right amount of food for me.</c:v>
                </c:pt>
                <c:pt idx="2">
                  <c:v>c.      The monthly menu has a good variety of options.</c:v>
                </c:pt>
                <c:pt idx="3">
                  <c:v>d.     Having meals prepared for me is a big help.</c:v>
                </c:pt>
                <c:pt idx="4">
                  <c:v>e.     Participating in the meal program helps me feel connected to my community.</c:v>
                </c:pt>
                <c:pt idx="5">
                  <c:v>f.      I enjoy the time I get to spend with other elders.</c:v>
                </c:pt>
                <c:pt idx="6">
                  <c:v>g.     The staff care about me.</c:v>
                </c:pt>
                <c:pt idx="7">
                  <c:v>h.     If I have a question about the meals, I know who to ask.</c:v>
                </c:pt>
              </c:strCache>
            </c:strRef>
          </c:cat>
          <c:val>
            <c:numRef>
              <c:f>'Part A B Calcs'!$B$25:$B$32</c:f>
              <c:numCache>
                <c:formatCode>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3B57-4BF7-931F-DC11A1D6165E}"/>
            </c:ext>
          </c:extLst>
        </c:ser>
        <c:ser>
          <c:idx val="1"/>
          <c:order val="1"/>
          <c:tx>
            <c:strRef>
              <c:f>'Part A B Calcs'!$C$24</c:f>
              <c:strCache>
                <c:ptCount val="1"/>
                <c:pt idx="0">
                  <c:v>Agree</c:v>
                </c:pt>
              </c:strCache>
            </c:strRef>
          </c:tx>
          <c:spPr>
            <a:solidFill>
              <a:srgbClr val="00B3BC"/>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'Part A B Calcs'!$A$25:$A$32</c:f>
              <c:strCache>
                <c:ptCount val="8"/>
                <c:pt idx="0">
                  <c:v>a.     The meals taste good.</c:v>
                </c:pt>
                <c:pt idx="1">
                  <c:v>b.     The meals are the right amount of food for me.</c:v>
                </c:pt>
                <c:pt idx="2">
                  <c:v>c.      The monthly menu has a good variety of options.</c:v>
                </c:pt>
                <c:pt idx="3">
                  <c:v>d.     Having meals prepared for me is a big help.</c:v>
                </c:pt>
                <c:pt idx="4">
                  <c:v>e.     Participating in the meal program helps me feel connected to my community.</c:v>
                </c:pt>
                <c:pt idx="5">
                  <c:v>f.      I enjoy the time I get to spend with other elders.</c:v>
                </c:pt>
                <c:pt idx="6">
                  <c:v>g.     The staff care about me.</c:v>
                </c:pt>
                <c:pt idx="7">
                  <c:v>h.     If I have a question about the meals, I know who to ask.</c:v>
                </c:pt>
              </c:strCache>
            </c:strRef>
          </c:cat>
          <c:val>
            <c:numRef>
              <c:f>'Part A B Calcs'!$C$25:$C$32</c:f>
              <c:numCache>
                <c:formatCode>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3B57-4BF7-931F-DC11A1D6165E}"/>
            </c:ext>
          </c:extLst>
        </c:ser>
        <c:ser>
          <c:idx val="2"/>
          <c:order val="2"/>
          <c:tx>
            <c:strRef>
              <c:f>'Part A B Calcs'!$D$24</c:f>
              <c:strCache>
                <c:ptCount val="1"/>
                <c:pt idx="0">
                  <c:v>Disagree</c:v>
                </c:pt>
              </c:strCache>
            </c:strRef>
          </c:tx>
          <c:spPr>
            <a:solidFill>
              <a:srgbClr val="EF916B"/>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'Part A B Calcs'!$A$25:$A$32</c:f>
              <c:strCache>
                <c:ptCount val="8"/>
                <c:pt idx="0">
                  <c:v>a.     The meals taste good.</c:v>
                </c:pt>
                <c:pt idx="1">
                  <c:v>b.     The meals are the right amount of food for me.</c:v>
                </c:pt>
                <c:pt idx="2">
                  <c:v>c.      The monthly menu has a good variety of options.</c:v>
                </c:pt>
                <c:pt idx="3">
                  <c:v>d.     Having meals prepared for me is a big help.</c:v>
                </c:pt>
                <c:pt idx="4">
                  <c:v>e.     Participating in the meal program helps me feel connected to my community.</c:v>
                </c:pt>
                <c:pt idx="5">
                  <c:v>f.      I enjoy the time I get to spend with other elders.</c:v>
                </c:pt>
                <c:pt idx="6">
                  <c:v>g.     The staff care about me.</c:v>
                </c:pt>
                <c:pt idx="7">
                  <c:v>h.     If I have a question about the meals, I know who to ask.</c:v>
                </c:pt>
              </c:strCache>
            </c:strRef>
          </c:cat>
          <c:val>
            <c:numRef>
              <c:f>'Part A B Calcs'!$D$25:$D$32</c:f>
              <c:numCache>
                <c:formatCode>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2-3B57-4BF7-931F-DC11A1D6165E}"/>
            </c:ext>
          </c:extLst>
        </c:ser>
        <c:ser>
          <c:idx val="3"/>
          <c:order val="3"/>
          <c:tx>
            <c:strRef>
              <c:f>'Part A B Calcs'!$E$24</c:f>
              <c:strCache>
                <c:ptCount val="1"/>
                <c:pt idx="0">
                  <c:v>Strongly Disagree</c:v>
                </c:pt>
              </c:strCache>
            </c:strRef>
          </c:tx>
          <c:spPr>
            <a:solidFill>
              <a:srgbClr val="A93E1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'Part A B Calcs'!$A$25:$A$32</c:f>
              <c:strCache>
                <c:ptCount val="8"/>
                <c:pt idx="0">
                  <c:v>a.     The meals taste good.</c:v>
                </c:pt>
                <c:pt idx="1">
                  <c:v>b.     The meals are the right amount of food for me.</c:v>
                </c:pt>
                <c:pt idx="2">
                  <c:v>c.      The monthly menu has a good variety of options.</c:v>
                </c:pt>
                <c:pt idx="3">
                  <c:v>d.     Having meals prepared for me is a big help.</c:v>
                </c:pt>
                <c:pt idx="4">
                  <c:v>e.     Participating in the meal program helps me feel connected to my community.</c:v>
                </c:pt>
                <c:pt idx="5">
                  <c:v>f.      I enjoy the time I get to spend with other elders.</c:v>
                </c:pt>
                <c:pt idx="6">
                  <c:v>g.     The staff care about me.</c:v>
                </c:pt>
                <c:pt idx="7">
                  <c:v>h.     If I have a question about the meals, I know who to ask.</c:v>
                </c:pt>
              </c:strCache>
            </c:strRef>
          </c:cat>
          <c:val>
            <c:numRef>
              <c:f>'Part A B Calcs'!$E$25:$E$32</c:f>
              <c:numCache>
                <c:formatCode>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3-3B57-4BF7-931F-DC11A1D6165E}"/>
            </c:ext>
          </c:extLst>
        </c:ser>
        <c:ser>
          <c:idx val="4"/>
          <c:order val="4"/>
          <c:tx>
            <c:strRef>
              <c:f>'Part A B Calcs'!$F$24</c:f>
              <c:strCache>
                <c:ptCount val="1"/>
                <c:pt idx="0">
                  <c:v>N/A</c:v>
                </c:pt>
              </c:strCache>
            </c:strRef>
          </c:tx>
          <c:spPr>
            <a:solidFill>
              <a:schemeClr val="tx1">
                <a:lumMod val="50000"/>
                <a:lumOff val="50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'Part A B Calcs'!$A$25:$A$32</c:f>
              <c:strCache>
                <c:ptCount val="8"/>
                <c:pt idx="0">
                  <c:v>a.     The meals taste good.</c:v>
                </c:pt>
                <c:pt idx="1">
                  <c:v>b.     The meals are the right amount of food for me.</c:v>
                </c:pt>
                <c:pt idx="2">
                  <c:v>c.      The monthly menu has a good variety of options.</c:v>
                </c:pt>
                <c:pt idx="3">
                  <c:v>d.     Having meals prepared for me is a big help.</c:v>
                </c:pt>
                <c:pt idx="4">
                  <c:v>e.     Participating in the meal program helps me feel connected to my community.</c:v>
                </c:pt>
                <c:pt idx="5">
                  <c:v>f.      I enjoy the time I get to spend with other elders.</c:v>
                </c:pt>
                <c:pt idx="6">
                  <c:v>g.     The staff care about me.</c:v>
                </c:pt>
                <c:pt idx="7">
                  <c:v>h.     If I have a question about the meals, I know who to ask.</c:v>
                </c:pt>
              </c:strCache>
            </c:strRef>
          </c:cat>
          <c:val>
            <c:numRef>
              <c:f>'Part A B Calcs'!$F$25:$F$32</c:f>
              <c:numCache>
                <c:formatCode>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4-3B57-4BF7-931F-DC11A1D6165E}"/>
            </c:ext>
          </c:extLst>
        </c:ser>
        <c:dLbls>
          <c:dLblPos val="ctr"/>
          <c:showLegendKey val="0"/>
          <c:showVal val="1"/>
          <c:showCatName val="0"/>
          <c:showSerName val="0"/>
          <c:showPercent val="0"/>
          <c:showBubbleSize val="0"/>
        </c:dLbls>
        <c:gapWidth val="54"/>
        <c:overlap val="100"/>
        <c:axId val="100178696"/>
        <c:axId val="100179088"/>
      </c:barChart>
      <c:catAx>
        <c:axId val="100178696"/>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000" b="0" i="0" u="none" strike="noStrike" kern="1200" baseline="0">
                <a:solidFill>
                  <a:schemeClr val="tx1">
                    <a:lumMod val="65000"/>
                    <a:lumOff val="35000"/>
                  </a:schemeClr>
                </a:solidFill>
                <a:latin typeface="+mn-lt"/>
                <a:ea typeface="+mn-ea"/>
                <a:cs typeface="+mn-cs"/>
              </a:defRPr>
            </a:pPr>
            <a:endParaRPr lang="en-US"/>
          </a:p>
        </c:txPr>
        <c:crossAx val="100179088"/>
        <c:crosses val="autoZero"/>
        <c:auto val="1"/>
        <c:lblAlgn val="ctr"/>
        <c:lblOffset val="100"/>
        <c:noMultiLvlLbl val="0"/>
      </c:catAx>
      <c:valAx>
        <c:axId val="100179088"/>
        <c:scaling>
          <c:orientation val="minMax"/>
          <c:max val="1"/>
        </c:scaling>
        <c:delete val="1"/>
        <c:axPos val="t"/>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crossAx val="100178696"/>
        <c:crosses val="autoZero"/>
        <c:crossBetween val="between"/>
      </c:valAx>
      <c:spPr>
        <a:noFill/>
        <a:ln>
          <a:noFill/>
        </a:ln>
        <a:effectLst/>
      </c:spPr>
    </c:plotArea>
    <c:legend>
      <c:legendPos val="b"/>
      <c:layout>
        <c:manualLayout>
          <c:xMode val="edge"/>
          <c:yMode val="edge"/>
          <c:x val="0.19291240542637614"/>
          <c:y val="0.94563883628470502"/>
          <c:w val="0.58945685427966432"/>
          <c:h val="5.1370222557796719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4"/>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Program</a:t>
            </a:r>
            <a:r>
              <a:rPr lang="en-US" b="1" baseline="0"/>
              <a:t> Participation</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'Part A B Calcs'!$B$34</c:f>
              <c:strCache>
                <c:ptCount val="1"/>
                <c:pt idx="0">
                  <c:v>Percent of respondents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'Part A B Calcs'!$A$35:$A$41</c:f>
              <c:strCache>
                <c:ptCount val="7"/>
                <c:pt idx="0">
                  <c:v>a. Bank/Bill Paying Trips</c:v>
                </c:pt>
                <c:pt idx="1">
                  <c:v>b. Grocery Shopping Trips</c:v>
                </c:pt>
                <c:pt idx="2">
                  <c:v>c. Group Exercise Classes</c:v>
                </c:pt>
                <c:pt idx="3">
                  <c:v>d. Group Games (bingo, cards, puzzles)</c:v>
                </c:pt>
                <c:pt idx="4">
                  <c:v>e. Crafting (sewing, beading, painting, drawing)</c:v>
                </c:pt>
                <c:pt idx="5">
                  <c:v>f. Trainings/ Lunch and Learn Presentations</c:v>
                </c:pt>
                <c:pt idx="6">
                  <c:v>g. Other (please share):</c:v>
                </c:pt>
              </c:strCache>
            </c:strRef>
          </c:cat>
          <c:val>
            <c:numRef>
              <c:f>'Part A B Calcs'!$B$35:$B$41</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6A1C-4F2C-8E8E-BCCD90A22B20}"/>
            </c:ext>
          </c:extLst>
        </c:ser>
        <c:dLbls>
          <c:showLegendKey val="0"/>
          <c:showVal val="0"/>
          <c:showCatName val="0"/>
          <c:showSerName val="0"/>
          <c:showPercent val="0"/>
          <c:showBubbleSize val="0"/>
        </c:dLbls>
        <c:gapWidth val="50"/>
        <c:axId val="100181832"/>
        <c:axId val="100182224"/>
      </c:barChart>
      <c:catAx>
        <c:axId val="1001818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00182224"/>
        <c:crosses val="autoZero"/>
        <c:auto val="1"/>
        <c:lblAlgn val="ctr"/>
        <c:lblOffset val="100"/>
        <c:noMultiLvlLbl val="0"/>
      </c:catAx>
      <c:valAx>
        <c:axId val="100182224"/>
        <c:scaling>
          <c:orientation val="minMax"/>
        </c:scaling>
        <c:delete val="1"/>
        <c:axPos val="t"/>
        <c:numFmt formatCode="0%" sourceLinked="1"/>
        <c:majorTickMark val="none"/>
        <c:minorTickMark val="none"/>
        <c:tickLblPos val="nextTo"/>
        <c:crossAx val="1001818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Interest in Activities</a:t>
            </a:r>
            <a:r>
              <a:rPr lang="en-US" b="1" baseline="0"/>
              <a:t> &amp; Trainings</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'Part A B Calcs'!$B$43</c:f>
              <c:strCache>
                <c:ptCount val="1"/>
                <c:pt idx="0">
                  <c:v>Very Interested</c:v>
                </c:pt>
              </c:strCache>
            </c:strRef>
          </c:tx>
          <c:spPr>
            <a:solidFill>
              <a:srgbClr val="007278"/>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'Part A B Calcs'!$A$43:$A$50</c:f>
              <c:strCache>
                <c:ptCount val="8"/>
                <c:pt idx="0">
                  <c:v>Q13. To help us plan future trainings and activities, please select whether you would be interested in each of the following. </c:v>
                </c:pt>
                <c:pt idx="1">
                  <c:v>a. Health Information/Disease Prevention</c:v>
                </c:pt>
                <c:pt idx="2">
                  <c:v>b. Information on community services and resources</c:v>
                </c:pt>
                <c:pt idx="3">
                  <c:v>c.      Traditional Language/Culture/Tribal History</c:v>
                </c:pt>
                <c:pt idx="4">
                  <c:v>d.     Personal Safety and Emergency Preparedness</c:v>
                </c:pt>
                <c:pt idx="5">
                  <c:v>e.    Exercise/Physical Fitness</c:v>
                </c:pt>
                <c:pt idx="6">
                  <c:v>f.      Wellness/Stress Management/Relaxation</c:v>
                </c:pt>
                <c:pt idx="7">
                  <c:v>g.     Other</c:v>
                </c:pt>
              </c:strCache>
            </c:strRef>
          </c:cat>
          <c:val>
            <c:numRef>
              <c:f>'Part A B Calcs'!$B$43:$B$50</c:f>
              <c:numCache>
                <c:formatCode>0%</c:formatCode>
                <c:ptCount val="8"/>
                <c:pt idx="0" formatCode="General">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026F-4D99-84BF-7EF6E8556CF0}"/>
            </c:ext>
          </c:extLst>
        </c:ser>
        <c:ser>
          <c:idx val="1"/>
          <c:order val="1"/>
          <c:tx>
            <c:strRef>
              <c:f>'Part A B Calcs'!$C$43</c:f>
              <c:strCache>
                <c:ptCount val="1"/>
                <c:pt idx="0">
                  <c:v>Interested</c:v>
                </c:pt>
              </c:strCache>
            </c:strRef>
          </c:tx>
          <c:spPr>
            <a:solidFill>
              <a:srgbClr val="00B3BC"/>
            </a:solidFill>
            <a:ln>
              <a:noFill/>
            </a:ln>
            <a:effectLst/>
          </c:spPr>
          <c:invertIfNegative val="0"/>
          <c:dLbls>
            <c:dLbl>
              <c:idx val="5"/>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0-9858-466A-86E0-46B78809712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'Part A B Calcs'!$A$43:$A$50</c:f>
              <c:strCache>
                <c:ptCount val="8"/>
                <c:pt idx="0">
                  <c:v>Q13. To help us plan future trainings and activities, please select whether you would be interested in each of the following. </c:v>
                </c:pt>
                <c:pt idx="1">
                  <c:v>a. Health Information/Disease Prevention</c:v>
                </c:pt>
                <c:pt idx="2">
                  <c:v>b. Information on community services and resources</c:v>
                </c:pt>
                <c:pt idx="3">
                  <c:v>c.      Traditional Language/Culture/Tribal History</c:v>
                </c:pt>
                <c:pt idx="4">
                  <c:v>d.     Personal Safety and Emergency Preparedness</c:v>
                </c:pt>
                <c:pt idx="5">
                  <c:v>e.    Exercise/Physical Fitness</c:v>
                </c:pt>
                <c:pt idx="6">
                  <c:v>f.      Wellness/Stress Management/Relaxation</c:v>
                </c:pt>
                <c:pt idx="7">
                  <c:v>g.     Other</c:v>
                </c:pt>
              </c:strCache>
            </c:strRef>
          </c:cat>
          <c:val>
            <c:numRef>
              <c:f>'Part A B Calcs'!$C$43:$C$50</c:f>
              <c:numCache>
                <c:formatCode>0%</c:formatCode>
                <c:ptCount val="8"/>
                <c:pt idx="0" formatCode="General">
                  <c:v>0</c:v>
                </c:pt>
                <c:pt idx="1">
                  <c:v>0</c:v>
                </c:pt>
                <c:pt idx="2">
                  <c:v>0</c:v>
                </c:pt>
                <c:pt idx="3" formatCode="General">
                  <c:v>0</c:v>
                </c:pt>
                <c:pt idx="4" formatCode="General">
                  <c:v>0</c:v>
                </c:pt>
                <c:pt idx="5" formatCode="General">
                  <c:v>0</c:v>
                </c:pt>
                <c:pt idx="6" formatCode="General">
                  <c:v>0</c:v>
                </c:pt>
                <c:pt idx="7" formatCode="General">
                  <c:v>0</c:v>
                </c:pt>
              </c:numCache>
            </c:numRef>
          </c:val>
          <c:extLst>
            <c:ext xmlns:c16="http://schemas.microsoft.com/office/drawing/2014/chart" uri="{C3380CC4-5D6E-409C-BE32-E72D297353CC}">
              <c16:uniqueId val="{00000002-026F-4D99-84BF-7EF6E8556CF0}"/>
            </c:ext>
          </c:extLst>
        </c:ser>
        <c:ser>
          <c:idx val="2"/>
          <c:order val="2"/>
          <c:tx>
            <c:strRef>
              <c:f>'Part A B Calcs'!$D$43</c:f>
              <c:strCache>
                <c:ptCount val="1"/>
                <c:pt idx="0">
                  <c:v>Somewhat Interested</c:v>
                </c:pt>
              </c:strCache>
            </c:strRef>
          </c:tx>
          <c:spPr>
            <a:solidFill>
              <a:srgbClr val="EF916B"/>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'Part A B Calcs'!$A$43:$A$50</c:f>
              <c:strCache>
                <c:ptCount val="8"/>
                <c:pt idx="0">
                  <c:v>Q13. To help us plan future trainings and activities, please select whether you would be interested in each of the following. </c:v>
                </c:pt>
                <c:pt idx="1">
                  <c:v>a. Health Information/Disease Prevention</c:v>
                </c:pt>
                <c:pt idx="2">
                  <c:v>b. Information on community services and resources</c:v>
                </c:pt>
                <c:pt idx="3">
                  <c:v>c.      Traditional Language/Culture/Tribal History</c:v>
                </c:pt>
                <c:pt idx="4">
                  <c:v>d.     Personal Safety and Emergency Preparedness</c:v>
                </c:pt>
                <c:pt idx="5">
                  <c:v>e.    Exercise/Physical Fitness</c:v>
                </c:pt>
                <c:pt idx="6">
                  <c:v>f.      Wellness/Stress Management/Relaxation</c:v>
                </c:pt>
                <c:pt idx="7">
                  <c:v>g.     Other</c:v>
                </c:pt>
              </c:strCache>
            </c:strRef>
          </c:cat>
          <c:val>
            <c:numRef>
              <c:f>'Part A B Calcs'!$D$43:$D$50</c:f>
              <c:numCache>
                <c:formatCode>0%</c:formatCode>
                <c:ptCount val="8"/>
                <c:pt idx="0" formatCode="General">
                  <c:v>0</c:v>
                </c:pt>
                <c:pt idx="1">
                  <c:v>0</c:v>
                </c:pt>
                <c:pt idx="2" formatCode="General">
                  <c:v>0</c:v>
                </c:pt>
                <c:pt idx="3" formatCode="General">
                  <c:v>0</c:v>
                </c:pt>
                <c:pt idx="4" formatCode="General">
                  <c:v>0</c:v>
                </c:pt>
                <c:pt idx="5" formatCode="General">
                  <c:v>0</c:v>
                </c:pt>
                <c:pt idx="6" formatCode="General">
                  <c:v>0</c:v>
                </c:pt>
                <c:pt idx="7" formatCode="General">
                  <c:v>0</c:v>
                </c:pt>
              </c:numCache>
            </c:numRef>
          </c:val>
          <c:extLst>
            <c:ext xmlns:c16="http://schemas.microsoft.com/office/drawing/2014/chart" uri="{C3380CC4-5D6E-409C-BE32-E72D297353CC}">
              <c16:uniqueId val="{00000003-026F-4D99-84BF-7EF6E8556CF0}"/>
            </c:ext>
          </c:extLst>
        </c:ser>
        <c:ser>
          <c:idx val="3"/>
          <c:order val="3"/>
          <c:tx>
            <c:strRef>
              <c:f>'Part A B Calcs'!$E$43</c:f>
              <c:strCache>
                <c:ptCount val="1"/>
                <c:pt idx="0">
                  <c:v>Not Interested</c:v>
                </c:pt>
              </c:strCache>
            </c:strRef>
          </c:tx>
          <c:spPr>
            <a:solidFill>
              <a:srgbClr val="A93E1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'Part A B Calcs'!$A$43:$A$50</c:f>
              <c:strCache>
                <c:ptCount val="8"/>
                <c:pt idx="0">
                  <c:v>Q13. To help us plan future trainings and activities, please select whether you would be interested in each of the following. </c:v>
                </c:pt>
                <c:pt idx="1">
                  <c:v>a. Health Information/Disease Prevention</c:v>
                </c:pt>
                <c:pt idx="2">
                  <c:v>b. Information on community services and resources</c:v>
                </c:pt>
                <c:pt idx="3">
                  <c:v>c.      Traditional Language/Culture/Tribal History</c:v>
                </c:pt>
                <c:pt idx="4">
                  <c:v>d.     Personal Safety and Emergency Preparedness</c:v>
                </c:pt>
                <c:pt idx="5">
                  <c:v>e.    Exercise/Physical Fitness</c:v>
                </c:pt>
                <c:pt idx="6">
                  <c:v>f.      Wellness/Stress Management/Relaxation</c:v>
                </c:pt>
                <c:pt idx="7">
                  <c:v>g.     Other</c:v>
                </c:pt>
              </c:strCache>
            </c:strRef>
          </c:cat>
          <c:val>
            <c:numRef>
              <c:f>'Part A B Calcs'!$E$43:$E$50</c:f>
              <c:numCache>
                <c:formatCode>0%</c:formatCode>
                <c:ptCount val="8"/>
                <c:pt idx="0" formatCode="General">
                  <c:v>0</c:v>
                </c:pt>
                <c:pt idx="1">
                  <c:v>0</c:v>
                </c:pt>
                <c:pt idx="2" formatCode="General">
                  <c:v>0</c:v>
                </c:pt>
                <c:pt idx="3" formatCode="General">
                  <c:v>0</c:v>
                </c:pt>
                <c:pt idx="4" formatCode="General">
                  <c:v>0</c:v>
                </c:pt>
                <c:pt idx="5" formatCode="General">
                  <c:v>0</c:v>
                </c:pt>
                <c:pt idx="6" formatCode="General">
                  <c:v>0</c:v>
                </c:pt>
                <c:pt idx="7" formatCode="General">
                  <c:v>0</c:v>
                </c:pt>
              </c:numCache>
            </c:numRef>
          </c:val>
          <c:extLst>
            <c:ext xmlns:c16="http://schemas.microsoft.com/office/drawing/2014/chart" uri="{C3380CC4-5D6E-409C-BE32-E72D297353CC}">
              <c16:uniqueId val="{00000004-026F-4D99-84BF-7EF6E8556CF0}"/>
            </c:ext>
          </c:extLst>
        </c:ser>
        <c:dLbls>
          <c:showLegendKey val="0"/>
          <c:showVal val="0"/>
          <c:showCatName val="0"/>
          <c:showSerName val="0"/>
          <c:showPercent val="0"/>
          <c:showBubbleSize val="0"/>
        </c:dLbls>
        <c:gapWidth val="51"/>
        <c:overlap val="100"/>
        <c:axId val="1662933615"/>
        <c:axId val="1472021999"/>
      </c:barChart>
      <c:catAx>
        <c:axId val="16629336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2021999"/>
        <c:crosses val="autoZero"/>
        <c:auto val="1"/>
        <c:lblAlgn val="ctr"/>
        <c:lblOffset val="100"/>
        <c:noMultiLvlLbl val="0"/>
      </c:catAx>
      <c:valAx>
        <c:axId val="1472021999"/>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62933615"/>
        <c:crosses val="autoZero"/>
        <c:crossBetween val="between"/>
      </c:valAx>
      <c:spPr>
        <a:noFill/>
        <a:ln>
          <a:noFill/>
        </a:ln>
        <a:effectLst/>
      </c:spPr>
    </c:plotArea>
    <c:legend>
      <c:legendPos val="b"/>
      <c:layout>
        <c:manualLayout>
          <c:xMode val="edge"/>
          <c:yMode val="edge"/>
          <c:x val="0.22914589671691182"/>
          <c:y val="0.94343317053722719"/>
          <c:w val="0.54511729686519383"/>
          <c:h val="5.340227250074753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400" b="0" i="0" u="none" strike="noStrike" kern="1200" spc="0" baseline="0">
                <a:solidFill>
                  <a:schemeClr val="tx1">
                    <a:lumMod val="65000"/>
                    <a:lumOff val="35000"/>
                  </a:schemeClr>
                </a:solidFill>
                <a:latin typeface="+mn-lt"/>
                <a:ea typeface="+mn-ea"/>
                <a:cs typeface="+mn-cs"/>
              </a:defRPr>
            </a:pPr>
            <a:r>
              <a:rPr lang="en-US" sz="1400" b="1" i="0" u="none" strike="noStrike" baseline="0">
                <a:effectLst/>
              </a:rPr>
              <a:t>What types of </a:t>
            </a:r>
            <a:r>
              <a:rPr lang="en-US" sz="1400" b="1" i="0" u="none" strike="noStrike" baseline="0">
                <a:solidFill>
                  <a:srgbClr val="A93E12"/>
                </a:solidFill>
                <a:effectLst/>
              </a:rPr>
              <a:t>information or services </a:t>
            </a:r>
            <a:r>
              <a:rPr lang="en-US" sz="1400" b="1" i="0" u="none" strike="noStrike" baseline="0">
                <a:effectLst/>
              </a:rPr>
              <a:t>do you receive through the Senior Center program?</a:t>
            </a:r>
            <a:r>
              <a:rPr lang="en-US" sz="1400" b="0" i="0" u="none" strike="noStrike" baseline="0"/>
              <a:t> </a:t>
            </a:r>
            <a:endParaRPr lang="en-US"/>
          </a:p>
        </c:rich>
      </c:tx>
      <c:overlay val="0"/>
      <c:spPr>
        <a:noFill/>
        <a:ln>
          <a:noFill/>
        </a:ln>
        <a:effectLst/>
      </c:spPr>
      <c:txPr>
        <a:bodyPr rot="0" spcFirstLastPara="1" vertOverflow="ellipsis" vert="horz" wrap="square" anchor="ctr" anchorCtr="1"/>
        <a:lstStyle/>
        <a:p>
          <a:pPr algn="l">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'Part C Calcs'!$D$8</c:f>
              <c:strCache>
                <c:ptCount val="1"/>
                <c:pt idx="0">
                  <c:v>Percent of respondents</c:v>
                </c:pt>
              </c:strCache>
            </c:strRef>
          </c:tx>
          <c:spPr>
            <a:solidFill>
              <a:srgbClr val="EF916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'Part C Calcs'!$A$9:$A$19</c:f>
              <c:strCache>
                <c:ptCount val="11"/>
                <c:pt idx="0">
                  <c:v>Q5a: Information about available services to support me as a caregiver</c:v>
                </c:pt>
                <c:pt idx="1">
                  <c:v>Q5b: Assistance in gaining access to other services that can help me as a caregiver</c:v>
                </c:pt>
                <c:pt idx="2">
                  <c:v>Q5c: Individual counseling or a caregiver support group </c:v>
                </c:pt>
                <c:pt idx="3">
                  <c:v>Q5d: Trainings on topics including health, nutrition, and financial literacy to help me make decisions and solve problems as a caregiver</c:v>
                </c:pt>
                <c:pt idx="4">
                  <c:v>Q5e: Respite care so I can get a break from my caregiving responsibilities</c:v>
                </c:pt>
                <c:pt idx="5">
                  <c:v>Q5f: Supplemental services such as gloves, cleaning supplies, incontinence supplies, walkers, wheelchairs, commodes, etc</c:v>
                </c:pt>
                <c:pt idx="6">
                  <c:v> Q5g:  Congregate meals for yourself provided by the Senior Center </c:v>
                </c:pt>
                <c:pt idx="7">
                  <c:v>Q5h: Home delivered meals for yourself provided by the Senior Program</c:v>
                </c:pt>
                <c:pt idx="8">
                  <c:v>Q5i: Activities and events that you attend at the Senior Center</c:v>
                </c:pt>
                <c:pt idx="9">
                  <c:v>Q5j: Outings provided for caregivers by the Senior Center</c:v>
                </c:pt>
                <c:pt idx="10">
                  <c:v>Q5k: Other (type in response)</c:v>
                </c:pt>
              </c:strCache>
            </c:strRef>
          </c:cat>
          <c:val>
            <c:numRef>
              <c:f>'Part C Calcs'!$D$9:$D$19</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4975-4982-B029-10F99EC06451}"/>
            </c:ext>
          </c:extLst>
        </c:ser>
        <c:dLbls>
          <c:showLegendKey val="0"/>
          <c:showVal val="0"/>
          <c:showCatName val="0"/>
          <c:showSerName val="0"/>
          <c:showPercent val="0"/>
          <c:showBubbleSize val="0"/>
        </c:dLbls>
        <c:gapWidth val="56"/>
        <c:axId val="100183400"/>
        <c:axId val="100183008"/>
      </c:barChart>
      <c:catAx>
        <c:axId val="10018340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00183008"/>
        <c:crosses val="autoZero"/>
        <c:auto val="1"/>
        <c:lblAlgn val="ctr"/>
        <c:lblOffset val="100"/>
        <c:noMultiLvlLbl val="0"/>
      </c:catAx>
      <c:valAx>
        <c:axId val="100183008"/>
        <c:scaling>
          <c:orientation val="minMax"/>
        </c:scaling>
        <c:delete val="1"/>
        <c:axPos val="t"/>
        <c:numFmt formatCode="0%" sourceLinked="1"/>
        <c:majorTickMark val="out"/>
        <c:minorTickMark val="none"/>
        <c:tickLblPos val="nextTo"/>
        <c:crossAx val="1001834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I am the primary caregiver for...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1"/>
            </a:solidFill>
            <a:ln>
              <a:noFill/>
            </a:ln>
            <a:effectLst/>
          </c:spPr>
          <c:invertIfNegative val="0"/>
          <c:dPt>
            <c:idx val="0"/>
            <c:invertIfNegative val="0"/>
            <c:bubble3D val="0"/>
            <c:spPr>
              <a:solidFill>
                <a:srgbClr val="007278"/>
              </a:solidFill>
              <a:ln>
                <a:noFill/>
              </a:ln>
              <a:effectLst/>
            </c:spPr>
            <c:extLst>
              <c:ext xmlns:c16="http://schemas.microsoft.com/office/drawing/2014/chart" uri="{C3380CC4-5D6E-409C-BE32-E72D297353CC}">
                <c16:uniqueId val="{00000001-869D-454E-A604-0AC33FFC62A9}"/>
              </c:ext>
            </c:extLst>
          </c:dPt>
          <c:dPt>
            <c:idx val="1"/>
            <c:invertIfNegative val="0"/>
            <c:bubble3D val="0"/>
            <c:spPr>
              <a:solidFill>
                <a:srgbClr val="A93E12"/>
              </a:solidFill>
              <a:ln>
                <a:noFill/>
              </a:ln>
              <a:effectLst/>
            </c:spPr>
            <c:extLst>
              <c:ext xmlns:c16="http://schemas.microsoft.com/office/drawing/2014/chart" uri="{C3380CC4-5D6E-409C-BE32-E72D297353CC}">
                <c16:uniqueId val="{00000003-869D-454E-A604-0AC33FFC62A9}"/>
              </c:ext>
            </c:extLst>
          </c:dPt>
          <c:dPt>
            <c:idx val="2"/>
            <c:invertIfNegative val="0"/>
            <c:bubble3D val="0"/>
            <c:spPr>
              <a:solidFill>
                <a:srgbClr val="5F462B"/>
              </a:solidFill>
              <a:ln>
                <a:noFill/>
              </a:ln>
              <a:effectLst/>
            </c:spPr>
            <c:extLst>
              <c:ext xmlns:c16="http://schemas.microsoft.com/office/drawing/2014/chart" uri="{C3380CC4-5D6E-409C-BE32-E72D297353CC}">
                <c16:uniqueId val="{00000005-869D-454E-A604-0AC33FFC62A9}"/>
              </c:ext>
            </c:extLst>
          </c:dPt>
          <c:dPt>
            <c:idx val="3"/>
            <c:invertIfNegative val="0"/>
            <c:bubble3D val="0"/>
            <c:spPr>
              <a:solidFill>
                <a:srgbClr val="FDB714"/>
              </a:solidFill>
              <a:ln>
                <a:noFill/>
              </a:ln>
              <a:effectLst/>
            </c:spPr>
            <c:extLst>
              <c:ext xmlns:c16="http://schemas.microsoft.com/office/drawing/2014/chart" uri="{C3380CC4-5D6E-409C-BE32-E72D297353CC}">
                <c16:uniqueId val="{00000007-869D-454E-A604-0AC33FFC62A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'Part C Calcs'!$A$3:$A$6</c:f>
              <c:strCache>
                <c:ptCount val="4"/>
                <c:pt idx="0">
                  <c:v>My parent(s) or grandparent(s)</c:v>
                </c:pt>
                <c:pt idx="1">
                  <c:v>A grandchild or grandchildren under the age of 18</c:v>
                </c:pt>
                <c:pt idx="2">
                  <c:v>An adult child who is mentally or physically disabled</c:v>
                </c:pt>
                <c:pt idx="3">
                  <c:v>Spouse or life partner</c:v>
                </c:pt>
              </c:strCache>
            </c:strRef>
          </c:cat>
          <c:val>
            <c:numRef>
              <c:f>'Part C Calcs'!$D$3:$D$6</c:f>
              <c:numCache>
                <c:formatCode>0%</c:formatCode>
                <c:ptCount val="4"/>
                <c:pt idx="0">
                  <c:v>0</c:v>
                </c:pt>
                <c:pt idx="1">
                  <c:v>0</c:v>
                </c:pt>
                <c:pt idx="2">
                  <c:v>0</c:v>
                </c:pt>
                <c:pt idx="3">
                  <c:v>0</c:v>
                </c:pt>
              </c:numCache>
            </c:numRef>
          </c:val>
          <c:extLst>
            <c:ext xmlns:c16="http://schemas.microsoft.com/office/drawing/2014/chart" uri="{C3380CC4-5D6E-409C-BE32-E72D297353CC}">
              <c16:uniqueId val="{00000008-869D-454E-A604-0AC33FFC62A9}"/>
            </c:ext>
          </c:extLst>
        </c:ser>
        <c:dLbls>
          <c:showLegendKey val="0"/>
          <c:showVal val="0"/>
          <c:showCatName val="0"/>
          <c:showSerName val="0"/>
          <c:showPercent val="0"/>
          <c:showBubbleSize val="0"/>
        </c:dLbls>
        <c:gapWidth val="50"/>
        <c:axId val="100184184"/>
        <c:axId val="100184576"/>
      </c:barChart>
      <c:catAx>
        <c:axId val="1001841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00184576"/>
        <c:crosses val="autoZero"/>
        <c:auto val="1"/>
        <c:lblAlgn val="ctr"/>
        <c:lblOffset val="100"/>
        <c:noMultiLvlLbl val="0"/>
      </c:catAx>
      <c:valAx>
        <c:axId val="100184576"/>
        <c:scaling>
          <c:orientation val="minMax"/>
          <c:max val="1"/>
        </c:scaling>
        <c:delete val="1"/>
        <c:axPos val="t"/>
        <c:numFmt formatCode="0%" sourceLinked="1"/>
        <c:majorTickMark val="none"/>
        <c:minorTickMark val="none"/>
        <c:tickLblPos val="nextTo"/>
        <c:crossAx val="1001841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r>
              <a:rPr lang="en-US" b="1"/>
              <a:t>Interest in Services</a:t>
            </a:r>
          </a:p>
        </c:rich>
      </c:tx>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48901367592208866"/>
          <c:y val="0.18688077567690509"/>
          <c:w val="0.48186351706036745"/>
          <c:h val="0.61767857530205417"/>
        </c:manualLayout>
      </c:layout>
      <c:barChart>
        <c:barDir val="bar"/>
        <c:grouping val="stacked"/>
        <c:varyColors val="0"/>
        <c:ser>
          <c:idx val="0"/>
          <c:order val="0"/>
          <c:tx>
            <c:strRef>
              <c:f>'Part C Calcs'!$B$33</c:f>
              <c:strCache>
                <c:ptCount val="1"/>
                <c:pt idx="0">
                  <c:v>Very Interested</c:v>
                </c:pt>
              </c:strCache>
            </c:strRef>
          </c:tx>
          <c:spPr>
            <a:solidFill>
              <a:srgbClr val="007278"/>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'Part C Calcs'!$A$34:$A$37</c:f>
              <c:strCache>
                <c:ptCount val="4"/>
                <c:pt idx="0">
                  <c:v> Q7a: Information on caring for children / young adults  </c:v>
                </c:pt>
                <c:pt idx="1">
                  <c:v>Q7b: Training on specific topics related to caring for a child / young adult</c:v>
                </c:pt>
                <c:pt idx="2">
                  <c:v>Q7c:  Supplies that would help me care for a child / young adult</c:v>
                </c:pt>
                <c:pt idx="3">
                  <c:v>Q7d: Support group for caregivers hosted by the Senior Center</c:v>
                </c:pt>
              </c:strCache>
            </c:strRef>
          </c:cat>
          <c:val>
            <c:numRef>
              <c:f>'Part C Calcs'!$B$34:$B$37</c:f>
              <c:numCache>
                <c:formatCode>0%</c:formatCode>
                <c:ptCount val="4"/>
                <c:pt idx="0">
                  <c:v>0</c:v>
                </c:pt>
                <c:pt idx="1">
                  <c:v>0</c:v>
                </c:pt>
                <c:pt idx="2">
                  <c:v>0</c:v>
                </c:pt>
                <c:pt idx="3">
                  <c:v>0</c:v>
                </c:pt>
              </c:numCache>
            </c:numRef>
          </c:val>
          <c:extLst>
            <c:ext xmlns:c16="http://schemas.microsoft.com/office/drawing/2014/chart" uri="{C3380CC4-5D6E-409C-BE32-E72D297353CC}">
              <c16:uniqueId val="{00000000-5A09-4E81-8BC0-36A4013EC23D}"/>
            </c:ext>
          </c:extLst>
        </c:ser>
        <c:ser>
          <c:idx val="1"/>
          <c:order val="1"/>
          <c:tx>
            <c:strRef>
              <c:f>'Part C Calcs'!$C$33</c:f>
              <c:strCache>
                <c:ptCount val="1"/>
                <c:pt idx="0">
                  <c:v>Interested</c:v>
                </c:pt>
              </c:strCache>
            </c:strRef>
          </c:tx>
          <c:spPr>
            <a:solidFill>
              <a:srgbClr val="00B3BC"/>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'Part C Calcs'!$A$34:$A$37</c:f>
              <c:strCache>
                <c:ptCount val="4"/>
                <c:pt idx="0">
                  <c:v> Q7a: Information on caring for children / young adults  </c:v>
                </c:pt>
                <c:pt idx="1">
                  <c:v>Q7b: Training on specific topics related to caring for a child / young adult</c:v>
                </c:pt>
                <c:pt idx="2">
                  <c:v>Q7c:  Supplies that would help me care for a child / young adult</c:v>
                </c:pt>
                <c:pt idx="3">
                  <c:v>Q7d: Support group for caregivers hosted by the Senior Center</c:v>
                </c:pt>
              </c:strCache>
            </c:strRef>
          </c:cat>
          <c:val>
            <c:numRef>
              <c:f>'Part C Calcs'!$C$34:$C$37</c:f>
              <c:numCache>
                <c:formatCode>0%</c:formatCode>
                <c:ptCount val="4"/>
                <c:pt idx="0">
                  <c:v>0</c:v>
                </c:pt>
                <c:pt idx="1">
                  <c:v>0</c:v>
                </c:pt>
                <c:pt idx="2">
                  <c:v>0</c:v>
                </c:pt>
                <c:pt idx="3">
                  <c:v>0</c:v>
                </c:pt>
              </c:numCache>
            </c:numRef>
          </c:val>
          <c:extLst>
            <c:ext xmlns:c16="http://schemas.microsoft.com/office/drawing/2014/chart" uri="{C3380CC4-5D6E-409C-BE32-E72D297353CC}">
              <c16:uniqueId val="{00000001-5A09-4E81-8BC0-36A4013EC23D}"/>
            </c:ext>
          </c:extLst>
        </c:ser>
        <c:ser>
          <c:idx val="2"/>
          <c:order val="2"/>
          <c:tx>
            <c:strRef>
              <c:f>'Part C Calcs'!$D$33</c:f>
              <c:strCache>
                <c:ptCount val="1"/>
                <c:pt idx="0">
                  <c:v>Somewhat interested</c:v>
                </c:pt>
              </c:strCache>
            </c:strRef>
          </c:tx>
          <c:spPr>
            <a:solidFill>
              <a:srgbClr val="EF916B"/>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'Part C Calcs'!$A$34:$A$37</c:f>
              <c:strCache>
                <c:ptCount val="4"/>
                <c:pt idx="0">
                  <c:v> Q7a: Information on caring for children / young adults  </c:v>
                </c:pt>
                <c:pt idx="1">
                  <c:v>Q7b: Training on specific topics related to caring for a child / young adult</c:v>
                </c:pt>
                <c:pt idx="2">
                  <c:v>Q7c:  Supplies that would help me care for a child / young adult</c:v>
                </c:pt>
                <c:pt idx="3">
                  <c:v>Q7d: Support group for caregivers hosted by the Senior Center</c:v>
                </c:pt>
              </c:strCache>
            </c:strRef>
          </c:cat>
          <c:val>
            <c:numRef>
              <c:f>'Part C Calcs'!$D$34:$D$37</c:f>
              <c:numCache>
                <c:formatCode>0%</c:formatCode>
                <c:ptCount val="4"/>
                <c:pt idx="0">
                  <c:v>0</c:v>
                </c:pt>
                <c:pt idx="1">
                  <c:v>0</c:v>
                </c:pt>
                <c:pt idx="2">
                  <c:v>0</c:v>
                </c:pt>
                <c:pt idx="3">
                  <c:v>0</c:v>
                </c:pt>
              </c:numCache>
            </c:numRef>
          </c:val>
          <c:extLst>
            <c:ext xmlns:c16="http://schemas.microsoft.com/office/drawing/2014/chart" uri="{C3380CC4-5D6E-409C-BE32-E72D297353CC}">
              <c16:uniqueId val="{00000002-5A09-4E81-8BC0-36A4013EC23D}"/>
            </c:ext>
          </c:extLst>
        </c:ser>
        <c:ser>
          <c:idx val="3"/>
          <c:order val="3"/>
          <c:tx>
            <c:strRef>
              <c:f>'Part C Calcs'!$E$33</c:f>
              <c:strCache>
                <c:ptCount val="1"/>
                <c:pt idx="0">
                  <c:v>Not Interested</c:v>
                </c:pt>
              </c:strCache>
            </c:strRef>
          </c:tx>
          <c:spPr>
            <a:solidFill>
              <a:srgbClr val="A93E1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'Part C Calcs'!$A$34:$A$37</c:f>
              <c:strCache>
                <c:ptCount val="4"/>
                <c:pt idx="0">
                  <c:v> Q7a: Information on caring for children / young adults  </c:v>
                </c:pt>
                <c:pt idx="1">
                  <c:v>Q7b: Training on specific topics related to caring for a child / young adult</c:v>
                </c:pt>
                <c:pt idx="2">
                  <c:v>Q7c:  Supplies that would help me care for a child / young adult</c:v>
                </c:pt>
                <c:pt idx="3">
                  <c:v>Q7d: Support group for caregivers hosted by the Senior Center</c:v>
                </c:pt>
              </c:strCache>
            </c:strRef>
          </c:cat>
          <c:val>
            <c:numRef>
              <c:f>'Part C Calcs'!$E$34:$E$37</c:f>
              <c:numCache>
                <c:formatCode>0%</c:formatCode>
                <c:ptCount val="4"/>
                <c:pt idx="0">
                  <c:v>0</c:v>
                </c:pt>
                <c:pt idx="1">
                  <c:v>0</c:v>
                </c:pt>
                <c:pt idx="2">
                  <c:v>0</c:v>
                </c:pt>
                <c:pt idx="3">
                  <c:v>0</c:v>
                </c:pt>
              </c:numCache>
            </c:numRef>
          </c:val>
          <c:extLst>
            <c:ext xmlns:c16="http://schemas.microsoft.com/office/drawing/2014/chart" uri="{C3380CC4-5D6E-409C-BE32-E72D297353CC}">
              <c16:uniqueId val="{00000003-5A09-4E81-8BC0-36A4013EC23D}"/>
            </c:ext>
          </c:extLst>
        </c:ser>
        <c:ser>
          <c:idx val="4"/>
          <c:order val="4"/>
          <c:tx>
            <c:strRef>
              <c:f>'Part C Calcs'!$F$33</c:f>
              <c:strCache>
                <c:ptCount val="1"/>
                <c:pt idx="0">
                  <c:v>N/A</c:v>
                </c:pt>
              </c:strCache>
            </c:strRef>
          </c:tx>
          <c:spPr>
            <a:solidFill>
              <a:sysClr val="windowText" lastClr="000000">
                <a:lumMod val="50000"/>
                <a:lumOff val="50000"/>
              </a:sys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'Part C Calcs'!$A$34:$A$37</c:f>
              <c:strCache>
                <c:ptCount val="4"/>
                <c:pt idx="0">
                  <c:v> Q7a: Information on caring for children / young adults  </c:v>
                </c:pt>
                <c:pt idx="1">
                  <c:v>Q7b: Training on specific topics related to caring for a child / young adult</c:v>
                </c:pt>
                <c:pt idx="2">
                  <c:v>Q7c:  Supplies that would help me care for a child / young adult</c:v>
                </c:pt>
                <c:pt idx="3">
                  <c:v>Q7d: Support group for caregivers hosted by the Senior Center</c:v>
                </c:pt>
              </c:strCache>
            </c:strRef>
          </c:cat>
          <c:val>
            <c:numRef>
              <c:f>'Part C Calcs'!$F$34:$F$37</c:f>
              <c:numCache>
                <c:formatCode>0%</c:formatCode>
                <c:ptCount val="4"/>
                <c:pt idx="0">
                  <c:v>0</c:v>
                </c:pt>
                <c:pt idx="1">
                  <c:v>0</c:v>
                </c:pt>
                <c:pt idx="2">
                  <c:v>0</c:v>
                </c:pt>
                <c:pt idx="3">
                  <c:v>0</c:v>
                </c:pt>
              </c:numCache>
            </c:numRef>
          </c:val>
          <c:extLst>
            <c:ext xmlns:c16="http://schemas.microsoft.com/office/drawing/2014/chart" uri="{C3380CC4-5D6E-409C-BE32-E72D297353CC}">
              <c16:uniqueId val="{00000004-5A09-4E81-8BC0-36A4013EC23D}"/>
            </c:ext>
          </c:extLst>
        </c:ser>
        <c:dLbls>
          <c:dLblPos val="ctr"/>
          <c:showLegendKey val="0"/>
          <c:showVal val="1"/>
          <c:showCatName val="0"/>
          <c:showSerName val="0"/>
          <c:showPercent val="0"/>
          <c:showBubbleSize val="0"/>
        </c:dLbls>
        <c:gapWidth val="54"/>
        <c:overlap val="100"/>
        <c:axId val="100181440"/>
        <c:axId val="100181048"/>
      </c:barChart>
      <c:catAx>
        <c:axId val="100181440"/>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0"/>
          <a:lstStyle/>
          <a:p>
            <a:pPr>
              <a:defRPr sz="1000" b="0" i="0" u="none" strike="noStrike" kern="1200" baseline="0">
                <a:solidFill>
                  <a:schemeClr val="tx1">
                    <a:lumMod val="65000"/>
                    <a:lumOff val="35000"/>
                  </a:schemeClr>
                </a:solidFill>
                <a:latin typeface="+mn-lt"/>
                <a:ea typeface="+mn-ea"/>
                <a:cs typeface="+mn-cs"/>
              </a:defRPr>
            </a:pPr>
            <a:endParaRPr lang="en-US"/>
          </a:p>
        </c:txPr>
        <c:crossAx val="100181048"/>
        <c:crosses val="autoZero"/>
        <c:auto val="1"/>
        <c:lblAlgn val="ctr"/>
        <c:lblOffset val="100"/>
        <c:noMultiLvlLbl val="0"/>
      </c:catAx>
      <c:valAx>
        <c:axId val="100181048"/>
        <c:scaling>
          <c:orientation val="minMax"/>
          <c:max val="1"/>
        </c:scaling>
        <c:delete val="1"/>
        <c:axPos val="t"/>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crossAx val="100181440"/>
        <c:crosses val="autoZero"/>
        <c:crossBetween val="between"/>
      </c:valAx>
      <c:spPr>
        <a:noFill/>
        <a:ln>
          <a:noFill/>
        </a:ln>
        <a:effectLst/>
      </c:spPr>
    </c:plotArea>
    <c:legend>
      <c:legendPos val="b"/>
      <c:layout>
        <c:manualLayout>
          <c:xMode val="edge"/>
          <c:yMode val="edge"/>
          <c:x val="0.19291239786996511"/>
          <c:y val="0.92454170678795244"/>
          <c:w val="0.71595684160169637"/>
          <c:h val="7.545862369438469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4"/>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tmp"/></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4"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99060</xdr:colOff>
      <xdr:row>47</xdr:row>
      <xdr:rowOff>130317</xdr:rowOff>
    </xdr:to>
    <xdr:pic>
      <xdr:nvPicPr>
        <xdr:cNvPr id="3" name="Picture 2" descr="Title VI Evaluation Survey Response Spreadsheet. Developed for ACL by ICF, July 2019. Part a/B Survey (nutrition and supportive services. Part c survey (caregiver support services)&#10;">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550" r="448" b="85"/>
        <a:stretch/>
      </xdr:blipFill>
      <xdr:spPr>
        <a:xfrm>
          <a:off x="0" y="0"/>
          <a:ext cx="8633460" cy="8725677"/>
        </a:xfrm>
        <a:prstGeom prst="rect">
          <a:avLst/>
        </a:prstGeom>
        <a:solidFill>
          <a:srgbClr val="FFFFFF">
            <a:shade val="85000"/>
          </a:srgbClr>
        </a:solidFill>
        <a:ln w="190500" cap="rnd">
          <a:solidFill>
            <a:srgbClr val="FFFFFF"/>
          </a:solidFill>
        </a:ln>
        <a:effectLst>
          <a:outerShdw blurRad="50000" algn="tl" rotWithShape="0">
            <a:srgbClr val="000000">
              <a:alpha val="41000"/>
            </a:srgbClr>
          </a:outerShdw>
        </a:effectLst>
        <a:scene3d>
          <a:camera prst="orthographicFront"/>
          <a:lightRig rig="twoPt" dir="t">
            <a:rot lat="0" lon="0" rev="7800000"/>
          </a:lightRig>
        </a:scene3d>
        <a:sp3d contourW="6350">
          <a:bevelT w="50800" h="16510"/>
          <a:contourClr>
            <a:srgbClr val="C0C0C0"/>
          </a:contourClr>
        </a:sp3d>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7620</xdr:colOff>
      <xdr:row>2</xdr:row>
      <xdr:rowOff>7620</xdr:rowOff>
    </xdr:from>
    <xdr:to>
      <xdr:col>7</xdr:col>
      <xdr:colOff>175260</xdr:colOff>
      <xdr:row>17</xdr:row>
      <xdr:rowOff>0</xdr:rowOff>
    </xdr:to>
    <xdr:graphicFrame macro="">
      <xdr:nvGraphicFramePr>
        <xdr:cNvPr id="2" name="Chart 1" descr="Question 2 chart.">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586740</xdr:colOff>
      <xdr:row>2</xdr:row>
      <xdr:rowOff>15240</xdr:rowOff>
    </xdr:from>
    <xdr:to>
      <xdr:col>15</xdr:col>
      <xdr:colOff>281940</xdr:colOff>
      <xdr:row>17</xdr:row>
      <xdr:rowOff>15240</xdr:rowOff>
    </xdr:to>
    <xdr:graphicFrame macro="">
      <xdr:nvGraphicFramePr>
        <xdr:cNvPr id="3" name="Chart 2" descr="Question 5 chart.">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19</xdr:row>
      <xdr:rowOff>0</xdr:rowOff>
    </xdr:from>
    <xdr:to>
      <xdr:col>7</xdr:col>
      <xdr:colOff>213360</xdr:colOff>
      <xdr:row>33</xdr:row>
      <xdr:rowOff>167640</xdr:rowOff>
    </xdr:to>
    <xdr:graphicFrame macro="">
      <xdr:nvGraphicFramePr>
        <xdr:cNvPr id="4" name="Chart 3" descr="Question 8 chart.">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502920</xdr:colOff>
      <xdr:row>19</xdr:row>
      <xdr:rowOff>7620</xdr:rowOff>
    </xdr:from>
    <xdr:to>
      <xdr:col>20</xdr:col>
      <xdr:colOff>220980</xdr:colOff>
      <xdr:row>38</xdr:row>
      <xdr:rowOff>121920</xdr:rowOff>
    </xdr:to>
    <xdr:graphicFrame macro="">
      <xdr:nvGraphicFramePr>
        <xdr:cNvPr id="5" name="Chart 4" descr="Question 9 chart.">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36</xdr:row>
      <xdr:rowOff>22860</xdr:rowOff>
    </xdr:from>
    <xdr:to>
      <xdr:col>7</xdr:col>
      <xdr:colOff>304800</xdr:colOff>
      <xdr:row>52</xdr:row>
      <xdr:rowOff>99060</xdr:rowOff>
    </xdr:to>
    <xdr:graphicFrame macro="">
      <xdr:nvGraphicFramePr>
        <xdr:cNvPr id="6" name="Chart 5" descr="Question 10 chart.">
          <a:extLst>
            <a:ext uri="{FF2B5EF4-FFF2-40B4-BE49-F238E27FC236}">
              <a16:creationId xmlns:a16="http://schemas.microsoft.com/office/drawing/2014/main"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567266</xdr:colOff>
      <xdr:row>41</xdr:row>
      <xdr:rowOff>42334</xdr:rowOff>
    </xdr:from>
    <xdr:to>
      <xdr:col>20</xdr:col>
      <xdr:colOff>203200</xdr:colOff>
      <xdr:row>62</xdr:row>
      <xdr:rowOff>143934</xdr:rowOff>
    </xdr:to>
    <xdr:graphicFrame macro="">
      <xdr:nvGraphicFramePr>
        <xdr:cNvPr id="8" name="Chart 7" descr="Question 13 chart.&#10;">
          <a:extLst>
            <a:ext uri="{FF2B5EF4-FFF2-40B4-BE49-F238E27FC236}">
              <a16:creationId xmlns:a16="http://schemas.microsoft.com/office/drawing/2014/main" id="{F11E0290-0E21-46A8-B53B-13745F4450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0.62858</cdr:x>
      <cdr:y>0.86585</cdr:y>
    </cdr:from>
    <cdr:to>
      <cdr:x>0.91674</cdr:x>
      <cdr:y>0.91404</cdr:y>
    </cdr:to>
    <cdr:sp macro="" textlink="">
      <cdr:nvSpPr>
        <cdr:cNvPr id="2" name="TextBox 1"/>
        <cdr:cNvSpPr txBox="1"/>
      </cdr:nvSpPr>
      <cdr:spPr>
        <a:xfrm xmlns:a="http://schemas.openxmlformats.org/drawingml/2006/main">
          <a:off x="4488050" y="3127344"/>
          <a:ext cx="2057445" cy="1740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50">
              <a:solidFill>
                <a:schemeClr val="bg1">
                  <a:lumMod val="50000"/>
                </a:schemeClr>
              </a:solidFill>
            </a:rPr>
            <a:t>Percent</a:t>
          </a:r>
          <a:r>
            <a:rPr lang="en-US" sz="1050" baseline="0">
              <a:solidFill>
                <a:schemeClr val="bg1">
                  <a:lumMod val="50000"/>
                </a:schemeClr>
              </a:solidFill>
            </a:rPr>
            <a:t> of respondents</a:t>
          </a:r>
        </a:p>
        <a:p xmlns:a="http://schemas.openxmlformats.org/drawingml/2006/main">
          <a:endParaRPr lang="en-US" sz="1100"/>
        </a:p>
        <a:p xmlns:a="http://schemas.openxmlformats.org/drawingml/2006/main">
          <a:endParaRPr lang="en-US" sz="1100"/>
        </a:p>
      </cdr:txBody>
    </cdr:sp>
  </cdr:relSizeAnchor>
</c:userShapes>
</file>

<file path=xl/drawings/drawing4.xml><?xml version="1.0" encoding="utf-8"?>
<c:userShapes xmlns:c="http://schemas.openxmlformats.org/drawingml/2006/chart">
  <cdr:relSizeAnchor xmlns:cdr="http://schemas.openxmlformats.org/drawingml/2006/chartDrawing">
    <cdr:from>
      <cdr:x>0.53205</cdr:x>
      <cdr:y>0.88186</cdr:y>
    </cdr:from>
    <cdr:to>
      <cdr:x>0.78182</cdr:x>
      <cdr:y>0.95021</cdr:y>
    </cdr:to>
    <cdr:sp macro="" textlink="">
      <cdr:nvSpPr>
        <cdr:cNvPr id="2" name="TextBox 1">
          <a:extLst xmlns:a="http://schemas.openxmlformats.org/drawingml/2006/main">
            <a:ext uri="{FF2B5EF4-FFF2-40B4-BE49-F238E27FC236}">
              <a16:creationId xmlns:a16="http://schemas.microsoft.com/office/drawing/2014/main" id="{F8ED6BF6-07BE-4A88-8C4E-6894B5D0EB2D}"/>
            </a:ext>
          </a:extLst>
        </cdr:cNvPr>
        <cdr:cNvSpPr txBox="1"/>
      </cdr:nvSpPr>
      <cdr:spPr>
        <a:xfrm xmlns:a="http://schemas.openxmlformats.org/drawingml/2006/main">
          <a:off x="3964115" y="3539066"/>
          <a:ext cx="1860953" cy="2743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a:solidFill>
                <a:schemeClr val="bg1">
                  <a:lumMod val="50000"/>
                </a:schemeClr>
              </a:solidFill>
            </a:rPr>
            <a:t>Percent</a:t>
          </a:r>
          <a:r>
            <a:rPr lang="en-US" sz="1050" baseline="0">
              <a:solidFill>
                <a:schemeClr val="bg1">
                  <a:lumMod val="50000"/>
                </a:schemeClr>
              </a:solidFill>
            </a:rPr>
            <a:t> of respondents</a:t>
          </a:r>
        </a:p>
        <a:p xmlns:a="http://schemas.openxmlformats.org/drawingml/2006/main">
          <a:endParaRPr lang="en-US" sz="1100"/>
        </a:p>
        <a:p xmlns:a="http://schemas.openxmlformats.org/drawingml/2006/main">
          <a:endParaRPr lang="en-US" sz="1100"/>
        </a:p>
      </cdr:txBody>
    </cdr:sp>
  </cdr:relSizeAnchor>
</c:userShapes>
</file>

<file path=xl/drawings/drawing5.xml><?xml version="1.0" encoding="utf-8"?>
<xdr:wsDr xmlns:xdr="http://schemas.openxmlformats.org/drawingml/2006/spreadsheetDrawing" xmlns:a="http://schemas.openxmlformats.org/drawingml/2006/main">
  <xdr:twoCellAnchor>
    <xdr:from>
      <xdr:col>0</xdr:col>
      <xdr:colOff>45720</xdr:colOff>
      <xdr:row>31</xdr:row>
      <xdr:rowOff>49876</xdr:rowOff>
    </xdr:from>
    <xdr:to>
      <xdr:col>12</xdr:col>
      <xdr:colOff>499456</xdr:colOff>
      <xdr:row>58</xdr:row>
      <xdr:rowOff>20089</xdr:rowOff>
    </xdr:to>
    <xdr:graphicFrame macro="">
      <xdr:nvGraphicFramePr>
        <xdr:cNvPr id="2" name="Chart 1" descr="Question 5 chart.&#10;">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xdr:row>
      <xdr:rowOff>7620</xdr:rowOff>
    </xdr:from>
    <xdr:to>
      <xdr:col>6</xdr:col>
      <xdr:colOff>430876</xdr:colOff>
      <xdr:row>12</xdr:row>
      <xdr:rowOff>128847</xdr:rowOff>
    </xdr:to>
    <xdr:graphicFrame macro="">
      <xdr:nvGraphicFramePr>
        <xdr:cNvPr id="3" name="Chart 2" descr="Question 3 chart.">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14</xdr:row>
      <xdr:rowOff>60960</xdr:rowOff>
    </xdr:from>
    <xdr:to>
      <xdr:col>6</xdr:col>
      <xdr:colOff>373380</xdr:colOff>
      <xdr:row>29</xdr:row>
      <xdr:rowOff>68580</xdr:rowOff>
    </xdr:to>
    <xdr:graphicFrame macro="">
      <xdr:nvGraphicFramePr>
        <xdr:cNvPr id="6" name="Chart 5" descr="Question 7 chart.">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563880</xdr:colOff>
      <xdr:row>2</xdr:row>
      <xdr:rowOff>45720</xdr:rowOff>
    </xdr:from>
    <xdr:to>
      <xdr:col>16</xdr:col>
      <xdr:colOff>541020</xdr:colOff>
      <xdr:row>29</xdr:row>
      <xdr:rowOff>60960</xdr:rowOff>
    </xdr:to>
    <xdr:graphicFrame macro="">
      <xdr:nvGraphicFramePr>
        <xdr:cNvPr id="7" name="Chart 6" descr="Question 6 chart.">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0.59312</cdr:x>
      <cdr:y>0.79549</cdr:y>
    </cdr:from>
    <cdr:to>
      <cdr:x>0.88128</cdr:x>
      <cdr:y>0.88031</cdr:y>
    </cdr:to>
    <cdr:sp macro="" textlink="">
      <cdr:nvSpPr>
        <cdr:cNvPr id="2" name="TextBox 1"/>
        <cdr:cNvSpPr txBox="1"/>
      </cdr:nvSpPr>
      <cdr:spPr>
        <a:xfrm xmlns:a="http://schemas.openxmlformats.org/drawingml/2006/main">
          <a:off x="3669881" y="1924564"/>
          <a:ext cx="1782972" cy="205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Percent</a:t>
          </a:r>
          <a:r>
            <a:rPr lang="en-US" sz="1100" baseline="0"/>
            <a:t> of respondents</a:t>
          </a:r>
        </a:p>
        <a:p xmlns:a="http://schemas.openxmlformats.org/drawingml/2006/main">
          <a:endParaRPr lang="en-US" sz="1100"/>
        </a:p>
        <a:p xmlns:a="http://schemas.openxmlformats.org/drawingml/2006/main">
          <a:endParaRPr lang="en-US" sz="1100"/>
        </a:p>
      </cdr:txBody>
    </cdr:sp>
  </cdr:relSizeAnchor>
</c:userShapes>
</file>

<file path=xl/drawings/drawing7.xml><?xml version="1.0" encoding="utf-8"?>
<c:userShapes xmlns:c="http://schemas.openxmlformats.org/drawingml/2006/chart">
  <cdr:relSizeAnchor xmlns:cdr="http://schemas.openxmlformats.org/drawingml/2006/chartDrawing">
    <cdr:from>
      <cdr:x>0.60297</cdr:x>
      <cdr:y>0.86163</cdr:y>
    </cdr:from>
    <cdr:to>
      <cdr:x>0.89113</cdr:x>
      <cdr:y>0.90982</cdr:y>
    </cdr:to>
    <cdr:sp macro="" textlink="">
      <cdr:nvSpPr>
        <cdr:cNvPr id="2" name="TextBox 1"/>
        <cdr:cNvSpPr txBox="1"/>
      </cdr:nvSpPr>
      <cdr:spPr>
        <a:xfrm xmlns:a="http://schemas.openxmlformats.org/drawingml/2006/main">
          <a:off x="3661921" y="3594685"/>
          <a:ext cx="1750024" cy="20105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Percent</a:t>
          </a:r>
          <a:r>
            <a:rPr lang="en-US" sz="1100" baseline="0"/>
            <a:t> of respondents</a:t>
          </a:r>
        </a:p>
        <a:p xmlns:a="http://schemas.openxmlformats.org/drawingml/2006/main">
          <a:endParaRPr lang="en-US" sz="1100"/>
        </a:p>
        <a:p xmlns:a="http://schemas.openxmlformats.org/drawingml/2006/main">
          <a:endParaRPr lang="en-US" sz="1100"/>
        </a:p>
      </cdr:txBody>
    </cdr:sp>
  </cdr:relSizeAnchor>
</c:userShapes>
</file>

<file path=xl/tables/table1.xml><?xml version="1.0" encoding="utf-8"?>
<table xmlns="http://schemas.openxmlformats.org/spreadsheetml/2006/main" id="6" name="Table6" displayName="Table6" ref="A3:B9" totalsRowShown="0" headerRowDxfId="71" headerRowBorderDxfId="70" tableBorderDxfId="69" totalsRowBorderDxfId="68">
  <autoFilter ref="A3:B9"/>
  <tableColumns count="2">
    <tableColumn id="1" name="Q2: Age " dataDxfId="67"/>
    <tableColumn id="2" name="Percent of respondents" dataDxfId="66" dataCellStyle="Percent"/>
  </tableColumns>
  <tableStyleInfo name="TableStyleMedium2" showFirstColumn="0" showLastColumn="0" showRowStripes="1" showColumnStripes="0"/>
  <extLst>
    <ext xmlns:x14="http://schemas.microsoft.com/office/spreadsheetml/2009/9/main" uri="{504A1905-F514-4f6f-8877-14C23A59335A}">
      <x14:table altText="Part A/B - Question 2"/>
    </ext>
  </extLst>
</table>
</file>

<file path=xl/tables/table10.xml><?xml version="1.0" encoding="utf-8"?>
<table xmlns="http://schemas.openxmlformats.org/spreadsheetml/2006/main" id="5" name="Table5" displayName="Table5" ref="A2:D6" totalsRowShown="0" headerRowDxfId="3" headerRowBorderDxfId="2" tableBorderDxfId="1" totalsRowBorderDxfId="0">
  <autoFilter ref="A2:D6"/>
  <tableColumns count="4">
    <tableColumn id="1" name="Q3: I am the primary caregiver for…"/>
    <tableColumn id="2" name="Number"/>
    <tableColumn id="3" name="Total">
      <calculatedColumnFormula>COUNT('Part C Survey'!A:A)</calculatedColumnFormula>
    </tableColumn>
    <tableColumn id="4" name="Percent of respondents">
      <calculatedColumnFormula>B3/C3</calculatedColumnFormula>
    </tableColumn>
  </tableColumns>
  <tableStyleInfo name="TableStyleMedium5" showFirstColumn="0" showLastColumn="0" showRowStripes="1" showColumnStripes="0"/>
  <extLst>
    <ext xmlns:x14="http://schemas.microsoft.com/office/spreadsheetml/2009/9/main" uri="{504A1905-F514-4f6f-8877-14C23A59335A}">
      <x14:table altText="Part C - Question 3"/>
    </ext>
  </extLst>
</table>
</file>

<file path=xl/tables/table2.xml><?xml version="1.0" encoding="utf-8"?>
<table xmlns="http://schemas.openxmlformats.org/spreadsheetml/2006/main" id="7" name="Table7" displayName="Table7" ref="A11:B14" totalsRowShown="0" headerRowDxfId="65" headerRowBorderDxfId="64" tableBorderDxfId="63" totalsRowBorderDxfId="62">
  <autoFilter ref="A11:B14"/>
  <tableColumns count="2">
    <tableColumn id="1" name="Q5: If yes to question number four, how do you participate in the meals?" dataDxfId="61" dataCellStyle="Percent"/>
    <tableColumn id="2" name="Percent of respondents" dataDxfId="60" dataCellStyle="Percent"/>
  </tableColumns>
  <tableStyleInfo name="TableStyleMedium3" showFirstColumn="0" showLastColumn="0" showRowStripes="1" showColumnStripes="0"/>
  <extLst>
    <ext xmlns:x14="http://schemas.microsoft.com/office/spreadsheetml/2009/9/main" uri="{504A1905-F514-4f6f-8877-14C23A59335A}">
      <x14:table altText="Part A/B - Question 5"/>
    </ext>
  </extLst>
</table>
</file>

<file path=xl/tables/table3.xml><?xml version="1.0" encoding="utf-8"?>
<table xmlns="http://schemas.openxmlformats.org/spreadsheetml/2006/main" id="8" name="Table8" displayName="Table8" ref="A17:B22" totalsRowShown="0" headerRowDxfId="59" headerRowBorderDxfId="58" tableBorderDxfId="57" totalsRowBorderDxfId="56">
  <autoFilter ref="A17:B22"/>
  <tableColumns count="2">
    <tableColumn id="1" name="Q8: What is the main reason you participate in the meal program? " dataDxfId="55"/>
    <tableColumn id="2" name="Percent of respondents" dataDxfId="54" dataCellStyle="Percent"/>
  </tableColumns>
  <tableStyleInfo name="TableStyleMedium5" showFirstColumn="0" showLastColumn="0" showRowStripes="1" showColumnStripes="0"/>
  <extLst>
    <ext xmlns:x14="http://schemas.microsoft.com/office/spreadsheetml/2009/9/main" uri="{504A1905-F514-4f6f-8877-14C23A59335A}">
      <x14:table altText="Part A/B - Question 8"/>
    </ext>
  </extLst>
</table>
</file>

<file path=xl/tables/table4.xml><?xml version="1.0" encoding="utf-8"?>
<table xmlns="http://schemas.openxmlformats.org/spreadsheetml/2006/main" id="9" name="Table9" displayName="Table9" ref="A24:F32" totalsRowShown="0" headerRowDxfId="53" dataDxfId="52" dataCellStyle="Percent">
  <autoFilter ref="A24:F32"/>
  <tableColumns count="6">
    <tableColumn id="1" name="Q9. Thinking about the meal program, please select whether you strongly disagree, disagree, agree, or strongly agree with each statement. " dataDxfId="51"/>
    <tableColumn id="2" name="Strongly Agree" dataDxfId="50" dataCellStyle="Percent"/>
    <tableColumn id="3" name="Agree" dataDxfId="49" dataCellStyle="Percent"/>
    <tableColumn id="4" name="Disagree" dataDxfId="48" dataCellStyle="Percent"/>
    <tableColumn id="5" name="Strongly Disagree" dataDxfId="47" dataCellStyle="Percent"/>
    <tableColumn id="6" name="N/A" dataDxfId="46" dataCellStyle="Percent"/>
  </tableColumns>
  <tableStyleInfo name="TableStyleMedium15" showFirstColumn="0" showLastColumn="0" showRowStripes="1" showColumnStripes="0"/>
  <extLst>
    <ext xmlns:x14="http://schemas.microsoft.com/office/spreadsheetml/2009/9/main" uri="{504A1905-F514-4f6f-8877-14C23A59335A}">
      <x14:table altText="Part A/B - Question 9"/>
    </ext>
  </extLst>
</table>
</file>

<file path=xl/tables/table5.xml><?xml version="1.0" encoding="utf-8"?>
<table xmlns="http://schemas.openxmlformats.org/spreadsheetml/2006/main" id="10" name="Table10" displayName="Table10" ref="A34:B41" totalsRowShown="0" headerRowDxfId="45" headerRowBorderDxfId="44" tableBorderDxfId="43" totalsRowBorderDxfId="42">
  <autoFilter ref="A34:B41"/>
  <tableColumns count="2">
    <tableColumn id="1" name="Q10. I participate in the following program activities: (check all that apply) " dataDxfId="41"/>
    <tableColumn id="2" name="Percent of respondents" dataDxfId="40" dataCellStyle="Percent"/>
  </tableColumns>
  <tableStyleInfo name="TableStyleMedium6" showFirstColumn="0" showLastColumn="0" showRowStripes="1" showColumnStripes="0"/>
  <extLst>
    <ext xmlns:x14="http://schemas.microsoft.com/office/spreadsheetml/2009/9/main" uri="{504A1905-F514-4f6f-8877-14C23A59335A}">
      <x14:table altText="Part A/B - Question 10"/>
    </ext>
  </extLst>
</table>
</file>

<file path=xl/tables/table6.xml><?xml version="1.0" encoding="utf-8"?>
<table xmlns="http://schemas.openxmlformats.org/spreadsheetml/2006/main" id="4" name="Table95" displayName="Table95" ref="A43:E50" totalsRowShown="0" headerRowDxfId="39" dataDxfId="38" dataCellStyle="Percent">
  <autoFilter ref="A43:E50"/>
  <tableColumns count="5">
    <tableColumn id="1" name="Q13. To help us plan future trainings and activities, please select whether you would be interested in each of the following. " dataDxfId="37"/>
    <tableColumn id="2" name="Very Interested" dataDxfId="36" dataCellStyle="Percent">
      <calculatedColumnFormula>COUNTIF('Part A B Survey'!AZ:AZ,"Very Interested")/E1</calculatedColumnFormula>
    </tableColumn>
    <tableColumn id="3" name="Interested" dataDxfId="35" dataCellStyle="Percent"/>
    <tableColumn id="4" name="Somewhat Interested" dataDxfId="34" dataCellStyle="Percent"/>
    <tableColumn id="5" name="Not Interested" dataDxfId="33" dataCellStyle="Percent"/>
  </tableColumns>
  <tableStyleInfo name="TableStyleMedium15" showFirstColumn="0" showLastColumn="0" showRowStripes="1" showColumnStripes="0"/>
  <extLst>
    <ext xmlns:x14="http://schemas.microsoft.com/office/spreadsheetml/2009/9/main" uri="{504A1905-F514-4f6f-8877-14C23A59335A}">
      <x14:table altText="Part A/B - Question 13"/>
    </ext>
  </extLst>
</table>
</file>

<file path=xl/tables/table7.xml><?xml version="1.0" encoding="utf-8"?>
<table xmlns="http://schemas.openxmlformats.org/spreadsheetml/2006/main" id="1" name="Table1" displayName="Table1" ref="A8:D19" totalsRowShown="0" headerRowDxfId="32" headerRowBorderDxfId="31" tableBorderDxfId="30" totalsRowBorderDxfId="29">
  <autoFilter ref="A8:D19"/>
  <tableColumns count="4">
    <tableColumn id="1" name="Q5: What types of information or services do you receive through the Senior Center program?" dataDxfId="28"/>
    <tableColumn id="2" name="Number of &quot;Yes&quot; responses" dataDxfId="27"/>
    <tableColumn id="3" name="Total" dataDxfId="26">
      <calculatedColumnFormula>COUNT('Part C Survey'!A:A)</calculatedColumnFormula>
    </tableColumn>
    <tableColumn id="4" name="Percent of respondents" dataDxfId="25" dataCellStyle="Percent">
      <calculatedColumnFormula>B9/C9</calculatedColumnFormula>
    </tableColumn>
  </tableColumns>
  <tableStyleInfo showFirstColumn="0" showLastColumn="0" showRowStripes="1" showColumnStripes="0"/>
  <extLst>
    <ext xmlns:x14="http://schemas.microsoft.com/office/spreadsheetml/2009/9/main" uri="{504A1905-F514-4f6f-8877-14C23A59335A}">
      <x14:table altText="Part C - Question 5"/>
    </ext>
  </extLst>
</table>
</file>

<file path=xl/tables/table8.xml><?xml version="1.0" encoding="utf-8"?>
<table xmlns="http://schemas.openxmlformats.org/spreadsheetml/2006/main" id="2" name="Table2" displayName="Table2" ref="A21:F31" totalsRowShown="0" headerRowDxfId="24" dataDxfId="22" headerRowBorderDxfId="23" tableBorderDxfId="21" totalsRowBorderDxfId="20">
  <autoFilter ref="A21:F31"/>
  <tableColumns count="6">
    <tableColumn id="1" name="Q6: Thinking about the caregiver services, please select whether you strongly disagree, disagree, agree, or strongly agree with each statement" dataDxfId="19"/>
    <tableColumn id="2" name="Strongly Agree" dataDxfId="18" dataCellStyle="Percent"/>
    <tableColumn id="3" name="Agree" dataDxfId="17" dataCellStyle="Percent"/>
    <tableColumn id="4" name="Disagree" dataDxfId="16" dataCellStyle="Percent"/>
    <tableColumn id="5" name="Strongly Disagree" dataDxfId="15" dataCellStyle="Percent"/>
    <tableColumn id="6" name="N/A" dataDxfId="14" dataCellStyle="Percent"/>
  </tableColumns>
  <tableStyleInfo name="TableStyleMedium15" showFirstColumn="0" showLastColumn="0" showRowStripes="1" showColumnStripes="0"/>
  <extLst>
    <ext xmlns:x14="http://schemas.microsoft.com/office/spreadsheetml/2009/9/main" uri="{504A1905-F514-4f6f-8877-14C23A59335A}">
      <x14:table altText="Part C - Question 6"/>
    </ext>
  </extLst>
</table>
</file>

<file path=xl/tables/table9.xml><?xml version="1.0" encoding="utf-8"?>
<table xmlns="http://schemas.openxmlformats.org/spreadsheetml/2006/main" id="3" name="Table3" displayName="Table3" ref="A33:F37" totalsRowShown="0" headerRowDxfId="13" headerRowBorderDxfId="12" tableBorderDxfId="11" totalsRowBorderDxfId="10">
  <autoFilter ref="A33:F37"/>
  <tableColumns count="6">
    <tableColumn id="1" name="Q7:  To help us plan future trainings, activities, and resources to better support caregivers like you, please select whether you would be interested in each of the following" dataDxfId="9"/>
    <tableColumn id="7" name="Very Interested" dataDxfId="8" dataCellStyle="Percent"/>
    <tableColumn id="8" name="Interested" dataDxfId="7" dataCellStyle="Percent"/>
    <tableColumn id="9" name="Somewhat interested" dataDxfId="6" dataCellStyle="Percent"/>
    <tableColumn id="2" name="Not Interested" dataDxfId="5" dataCellStyle="Percent"/>
    <tableColumn id="6" name="N/A" dataDxfId="4" dataCellStyle="Percent"/>
  </tableColumns>
  <tableStyleInfo name="TableStyleMedium4" showFirstColumn="0" showLastColumn="0" showRowStripes="1" showColumnStripes="0"/>
  <extLst>
    <ext xmlns:x14="http://schemas.microsoft.com/office/spreadsheetml/2009/9/main" uri="{504A1905-F514-4f6f-8877-14C23A59335A}">
      <x14:table altText="Part C - Question 7"/>
    </ext>
  </extLst>
</table>
</file>

<file path=xl/theme/theme1.xml><?xml version="1.0" encoding="utf-8"?>
<a:theme xmlns:a="http://schemas.openxmlformats.org/drawingml/2006/main" name="Office Theme">
  <a:themeElements>
    <a:clrScheme name="Title 6">
      <a:dk1>
        <a:sysClr val="windowText" lastClr="000000"/>
      </a:dk1>
      <a:lt1>
        <a:sysClr val="window" lastClr="FFFFFF"/>
      </a:lt1>
      <a:dk2>
        <a:srgbClr val="44546A"/>
      </a:dk2>
      <a:lt2>
        <a:srgbClr val="E7E6E6"/>
      </a:lt2>
      <a:accent1>
        <a:srgbClr val="A93E12"/>
      </a:accent1>
      <a:accent2>
        <a:srgbClr val="007278"/>
      </a:accent2>
      <a:accent3>
        <a:srgbClr val="00AFAA"/>
      </a:accent3>
      <a:accent4>
        <a:srgbClr val="FDB714"/>
      </a:accent4>
      <a:accent5>
        <a:srgbClr val="5F462B"/>
      </a:accent5>
      <a:accent6>
        <a:srgbClr val="EB7343"/>
      </a:accent6>
      <a:hlink>
        <a:srgbClr val="B7FCFF"/>
      </a:hlink>
      <a:folHlink>
        <a:srgbClr val="FFF2D5"/>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Title 6">
    <a:dk1>
      <a:sysClr val="windowText" lastClr="000000"/>
    </a:dk1>
    <a:lt1>
      <a:sysClr val="window" lastClr="FFFFFF"/>
    </a:lt1>
    <a:dk2>
      <a:srgbClr val="44546A"/>
    </a:dk2>
    <a:lt2>
      <a:srgbClr val="E7E6E6"/>
    </a:lt2>
    <a:accent1>
      <a:srgbClr val="A93E12"/>
    </a:accent1>
    <a:accent2>
      <a:srgbClr val="007278"/>
    </a:accent2>
    <a:accent3>
      <a:srgbClr val="00AFAA"/>
    </a:accent3>
    <a:accent4>
      <a:srgbClr val="FDB714"/>
    </a:accent4>
    <a:accent5>
      <a:srgbClr val="5F462B"/>
    </a:accent5>
    <a:accent6>
      <a:srgbClr val="EB7343"/>
    </a:accent6>
    <a:hlink>
      <a:srgbClr val="B7FCFF"/>
    </a:hlink>
    <a:folHlink>
      <a:srgbClr val="FFF2D5"/>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Title 6">
    <a:dk1>
      <a:sysClr val="windowText" lastClr="000000"/>
    </a:dk1>
    <a:lt1>
      <a:sysClr val="window" lastClr="FFFFFF"/>
    </a:lt1>
    <a:dk2>
      <a:srgbClr val="44546A"/>
    </a:dk2>
    <a:lt2>
      <a:srgbClr val="E7E6E6"/>
    </a:lt2>
    <a:accent1>
      <a:srgbClr val="A93E12"/>
    </a:accent1>
    <a:accent2>
      <a:srgbClr val="007278"/>
    </a:accent2>
    <a:accent3>
      <a:srgbClr val="00AFAA"/>
    </a:accent3>
    <a:accent4>
      <a:srgbClr val="FDB714"/>
    </a:accent4>
    <a:accent5>
      <a:srgbClr val="5F462B"/>
    </a:accent5>
    <a:accent6>
      <a:srgbClr val="EB7343"/>
    </a:accent6>
    <a:hlink>
      <a:srgbClr val="B7FCFF"/>
    </a:hlink>
    <a:folHlink>
      <a:srgbClr val="FFF2D5"/>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2.xml"/><Relationship Id="rId7" Type="http://schemas.openxmlformats.org/officeDocument/2006/relationships/table" Target="../tables/table6.xml"/><Relationship Id="rId2" Type="http://schemas.openxmlformats.org/officeDocument/2006/relationships/table" Target="../tables/table1.xml"/><Relationship Id="rId1" Type="http://schemas.openxmlformats.org/officeDocument/2006/relationships/printerSettings" Target="../printerSettings/printerSettings5.bin"/><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table" Target="../tables/table3.xml"/></Relationships>
</file>

<file path=xl/worksheets/_rels/sheet7.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table" Target="../tables/table7.xml"/><Relationship Id="rId1" Type="http://schemas.openxmlformats.org/officeDocument/2006/relationships/printerSettings" Target="../printerSettings/printerSettings6.bin"/><Relationship Id="rId5" Type="http://schemas.openxmlformats.org/officeDocument/2006/relationships/table" Target="../tables/table10.xml"/><Relationship Id="rId4" Type="http://schemas.openxmlformats.org/officeDocument/2006/relationships/table" Target="../tables/table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70" zoomScaleNormal="70" workbookViewId="0">
      <selection activeCell="V6" sqref="V6"/>
    </sheetView>
  </sheetViews>
  <sheetFormatPr defaultColWidth="8.7109375" defaultRowHeight="15" x14ac:dyDescent="0.25"/>
  <cols>
    <col min="1" max="16384" width="8.7109375" style="100"/>
  </cols>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01"/>
  <sheetViews>
    <sheetView topLeftCell="A7" zoomScale="70" zoomScaleNormal="70" workbookViewId="0">
      <pane xSplit="1" topLeftCell="B1" activePane="topRight" state="frozen"/>
      <selection pane="topRight" activeCell="K39" sqref="K39"/>
    </sheetView>
  </sheetViews>
  <sheetFormatPr defaultColWidth="8.7109375" defaultRowHeight="21" x14ac:dyDescent="0.35"/>
  <cols>
    <col min="1" max="1" width="24.28515625" style="78" customWidth="1"/>
    <col min="2" max="4" width="20.7109375" style="78" customWidth="1"/>
    <col min="5" max="5" width="24.7109375" style="78" customWidth="1"/>
    <col min="6" max="43" width="22.7109375" style="78" customWidth="1"/>
    <col min="44" max="44" width="35.7109375" style="78" customWidth="1"/>
    <col min="45" max="50" width="22.7109375" style="78" customWidth="1"/>
    <col min="51" max="51" width="35.7109375" style="78" customWidth="1"/>
    <col min="52" max="57" width="22.7109375" style="78" customWidth="1"/>
    <col min="58" max="58" width="30.140625" style="78" customWidth="1"/>
    <col min="59" max="16384" width="8.7109375" style="78"/>
  </cols>
  <sheetData>
    <row r="1" spans="1:58" s="118" customFormat="1" ht="27" customHeight="1" x14ac:dyDescent="0.35">
      <c r="A1" s="118" t="s">
        <v>0</v>
      </c>
    </row>
    <row r="2" spans="1:58" s="72" customFormat="1" ht="10.15" customHeight="1" x14ac:dyDescent="0.35">
      <c r="C2" s="73"/>
      <c r="D2" s="73"/>
      <c r="E2" s="73"/>
      <c r="F2" s="73"/>
      <c r="G2" s="73"/>
      <c r="H2" s="73"/>
      <c r="I2" s="73"/>
      <c r="J2" s="73"/>
    </row>
    <row r="3" spans="1:58" s="75" customFormat="1" ht="18" customHeight="1" x14ac:dyDescent="0.35">
      <c r="A3" s="119" t="s">
        <v>1</v>
      </c>
      <c r="B3" s="120"/>
      <c r="C3" s="120"/>
      <c r="D3" s="120"/>
      <c r="E3" s="74"/>
      <c r="F3" s="74"/>
    </row>
    <row r="4" spans="1:58" ht="39" customHeight="1" x14ac:dyDescent="0.35">
      <c r="A4" s="121" t="s">
        <v>2</v>
      </c>
      <c r="B4" s="120"/>
      <c r="C4" s="120"/>
      <c r="D4" s="77" t="s">
        <v>3</v>
      </c>
      <c r="E4" s="77"/>
    </row>
    <row r="5" spans="1:58" s="79" customFormat="1" x14ac:dyDescent="0.35">
      <c r="B5" s="80"/>
    </row>
    <row r="6" spans="1:58" s="79" customFormat="1" ht="67.900000000000006" customHeight="1" x14ac:dyDescent="0.35">
      <c r="B6" s="81"/>
      <c r="C6" s="82"/>
      <c r="K6" s="142" t="s">
        <v>4</v>
      </c>
      <c r="L6" s="142"/>
      <c r="M6" s="142"/>
      <c r="N6" s="142"/>
      <c r="O6" s="142"/>
      <c r="P6" s="142"/>
      <c r="R6" s="142" t="s">
        <v>4</v>
      </c>
      <c r="S6" s="142"/>
      <c r="T6" s="142"/>
    </row>
    <row r="7" spans="1:58" s="76" customFormat="1" ht="274.14999999999998" customHeight="1" x14ac:dyDescent="0.35">
      <c r="A7" s="83" t="s">
        <v>176</v>
      </c>
      <c r="B7" s="101" t="s">
        <v>5</v>
      </c>
      <c r="C7" s="101" t="s">
        <v>6</v>
      </c>
      <c r="D7" s="101" t="s">
        <v>7</v>
      </c>
      <c r="E7" s="101" t="s">
        <v>8</v>
      </c>
      <c r="F7" s="101" t="s">
        <v>9</v>
      </c>
      <c r="G7" s="101" t="s">
        <v>10</v>
      </c>
      <c r="H7" s="84" t="s">
        <v>11</v>
      </c>
      <c r="I7" s="84" t="s">
        <v>12</v>
      </c>
      <c r="J7" s="84" t="s">
        <v>13</v>
      </c>
      <c r="K7" s="101" t="s">
        <v>14</v>
      </c>
      <c r="L7" s="101" t="s">
        <v>15</v>
      </c>
      <c r="M7" s="101" t="s">
        <v>16</v>
      </c>
      <c r="N7" s="101" t="s">
        <v>17</v>
      </c>
      <c r="O7" s="101" t="s">
        <v>18</v>
      </c>
      <c r="P7" s="101" t="s">
        <v>19</v>
      </c>
      <c r="Q7" s="101" t="s">
        <v>20</v>
      </c>
      <c r="R7" s="101" t="s">
        <v>21</v>
      </c>
      <c r="S7" s="101" t="s">
        <v>22</v>
      </c>
      <c r="T7" s="101" t="s">
        <v>23</v>
      </c>
      <c r="U7" s="101" t="s">
        <v>24</v>
      </c>
      <c r="V7" s="101" t="s">
        <v>25</v>
      </c>
      <c r="W7" s="101" t="s">
        <v>26</v>
      </c>
      <c r="X7" s="101" t="s">
        <v>27</v>
      </c>
      <c r="Y7" s="101" t="s">
        <v>28</v>
      </c>
      <c r="Z7" s="101" t="s">
        <v>29</v>
      </c>
      <c r="AA7" s="101" t="s">
        <v>30</v>
      </c>
      <c r="AB7" s="101" t="s">
        <v>31</v>
      </c>
      <c r="AC7" s="101" t="s">
        <v>32</v>
      </c>
      <c r="AD7" s="101" t="s">
        <v>33</v>
      </c>
      <c r="AE7" s="101" t="s">
        <v>34</v>
      </c>
      <c r="AF7" s="101" t="s">
        <v>35</v>
      </c>
      <c r="AG7" s="101" t="s">
        <v>36</v>
      </c>
      <c r="AH7" s="101" t="s">
        <v>37</v>
      </c>
      <c r="AI7" s="101" t="s">
        <v>38</v>
      </c>
      <c r="AJ7" s="101" t="s">
        <v>39</v>
      </c>
      <c r="AK7" s="101" t="s">
        <v>40</v>
      </c>
      <c r="AL7" s="101" t="s">
        <v>41</v>
      </c>
      <c r="AM7" s="101" t="s">
        <v>42</v>
      </c>
      <c r="AN7" s="101" t="s">
        <v>43</v>
      </c>
      <c r="AO7" s="101" t="s">
        <v>44</v>
      </c>
      <c r="AP7" s="101" t="s">
        <v>45</v>
      </c>
      <c r="AQ7" s="101" t="s">
        <v>46</v>
      </c>
      <c r="AR7" s="101" t="s">
        <v>47</v>
      </c>
      <c r="AS7" s="101" t="s">
        <v>48</v>
      </c>
      <c r="AT7" s="101" t="s">
        <v>49</v>
      </c>
      <c r="AU7" s="101" t="s">
        <v>50</v>
      </c>
      <c r="AV7" s="101" t="s">
        <v>51</v>
      </c>
      <c r="AW7" s="101" t="s">
        <v>52</v>
      </c>
      <c r="AX7" s="101" t="s">
        <v>53</v>
      </c>
      <c r="AY7" s="101" t="s">
        <v>54</v>
      </c>
      <c r="AZ7" s="101" t="s">
        <v>55</v>
      </c>
      <c r="BA7" s="101" t="s">
        <v>56</v>
      </c>
      <c r="BB7" s="101" t="s">
        <v>57</v>
      </c>
      <c r="BC7" s="101" t="s">
        <v>58</v>
      </c>
      <c r="BD7" s="101" t="s">
        <v>59</v>
      </c>
      <c r="BE7" s="101" t="s">
        <v>60</v>
      </c>
      <c r="BF7" s="101" t="s">
        <v>61</v>
      </c>
    </row>
    <row r="8" spans="1:58" x14ac:dyDescent="0.35">
      <c r="A8" s="85"/>
      <c r="C8" s="86"/>
    </row>
    <row r="9" spans="1:58" x14ac:dyDescent="0.35">
      <c r="A9" s="85"/>
      <c r="C9" s="86" t="s">
        <v>4</v>
      </c>
    </row>
    <row r="10" spans="1:58" x14ac:dyDescent="0.35">
      <c r="A10" s="85"/>
      <c r="C10" s="86" t="s">
        <v>4</v>
      </c>
    </row>
    <row r="11" spans="1:58" x14ac:dyDescent="0.35">
      <c r="A11" s="85"/>
      <c r="C11" s="86" t="s">
        <v>4</v>
      </c>
    </row>
    <row r="12" spans="1:58" x14ac:dyDescent="0.35">
      <c r="A12" s="85"/>
      <c r="C12" s="86" t="s">
        <v>4</v>
      </c>
    </row>
    <row r="13" spans="1:58" x14ac:dyDescent="0.35">
      <c r="A13" s="85"/>
    </row>
    <row r="14" spans="1:58" x14ac:dyDescent="0.35">
      <c r="A14" s="85"/>
    </row>
    <row r="15" spans="1:58" x14ac:dyDescent="0.35">
      <c r="A15" s="85"/>
    </row>
    <row r="16" spans="1:58" x14ac:dyDescent="0.35">
      <c r="A16" s="85"/>
    </row>
    <row r="17" spans="1:1" x14ac:dyDescent="0.35">
      <c r="A17" s="85"/>
    </row>
    <row r="18" spans="1:1" x14ac:dyDescent="0.35">
      <c r="A18" s="85"/>
    </row>
    <row r="19" spans="1:1" x14ac:dyDescent="0.35">
      <c r="A19" s="85"/>
    </row>
    <row r="20" spans="1:1" x14ac:dyDescent="0.35">
      <c r="A20" s="85"/>
    </row>
    <row r="21" spans="1:1" x14ac:dyDescent="0.35">
      <c r="A21" s="85"/>
    </row>
    <row r="22" spans="1:1" x14ac:dyDescent="0.35">
      <c r="A22" s="85"/>
    </row>
    <row r="23" spans="1:1" x14ac:dyDescent="0.35">
      <c r="A23" s="85"/>
    </row>
    <row r="24" spans="1:1" x14ac:dyDescent="0.35">
      <c r="A24" s="85"/>
    </row>
    <row r="25" spans="1:1" x14ac:dyDescent="0.35">
      <c r="A25" s="85"/>
    </row>
    <row r="26" spans="1:1" x14ac:dyDescent="0.35">
      <c r="A26" s="85"/>
    </row>
    <row r="27" spans="1:1" x14ac:dyDescent="0.35">
      <c r="A27" s="85"/>
    </row>
    <row r="28" spans="1:1" x14ac:dyDescent="0.35">
      <c r="A28" s="85"/>
    </row>
    <row r="29" spans="1:1" x14ac:dyDescent="0.35">
      <c r="A29" s="85"/>
    </row>
    <row r="30" spans="1:1" x14ac:dyDescent="0.35">
      <c r="A30" s="85"/>
    </row>
    <row r="31" spans="1:1" x14ac:dyDescent="0.35">
      <c r="A31" s="85"/>
    </row>
    <row r="32" spans="1:1" x14ac:dyDescent="0.35">
      <c r="A32" s="85"/>
    </row>
    <row r="33" spans="1:1" x14ac:dyDescent="0.35">
      <c r="A33" s="85"/>
    </row>
    <row r="34" spans="1:1" x14ac:dyDescent="0.35">
      <c r="A34" s="85"/>
    </row>
    <row r="35" spans="1:1" x14ac:dyDescent="0.35">
      <c r="A35" s="85"/>
    </row>
    <row r="36" spans="1:1" x14ac:dyDescent="0.35">
      <c r="A36" s="85"/>
    </row>
    <row r="37" spans="1:1" x14ac:dyDescent="0.35">
      <c r="A37" s="85"/>
    </row>
    <row r="38" spans="1:1" x14ac:dyDescent="0.35">
      <c r="A38" s="85"/>
    </row>
    <row r="39" spans="1:1" x14ac:dyDescent="0.35">
      <c r="A39" s="85"/>
    </row>
    <row r="40" spans="1:1" x14ac:dyDescent="0.35">
      <c r="A40" s="85"/>
    </row>
    <row r="41" spans="1:1" x14ac:dyDescent="0.35">
      <c r="A41" s="85"/>
    </row>
    <row r="42" spans="1:1" x14ac:dyDescent="0.35">
      <c r="A42" s="85"/>
    </row>
    <row r="43" spans="1:1" x14ac:dyDescent="0.35">
      <c r="A43" s="85"/>
    </row>
    <row r="44" spans="1:1" x14ac:dyDescent="0.35">
      <c r="A44" s="85"/>
    </row>
    <row r="45" spans="1:1" x14ac:dyDescent="0.35">
      <c r="A45" s="85"/>
    </row>
    <row r="46" spans="1:1" x14ac:dyDescent="0.35">
      <c r="A46" s="85"/>
    </row>
    <row r="47" spans="1:1" x14ac:dyDescent="0.35">
      <c r="A47" s="85"/>
    </row>
    <row r="48" spans="1:1" x14ac:dyDescent="0.35">
      <c r="A48" s="85"/>
    </row>
    <row r="49" spans="1:1" x14ac:dyDescent="0.35">
      <c r="A49" s="85"/>
    </row>
    <row r="50" spans="1:1" x14ac:dyDescent="0.35">
      <c r="A50" s="85"/>
    </row>
    <row r="51" spans="1:1" x14ac:dyDescent="0.35">
      <c r="A51" s="85"/>
    </row>
    <row r="52" spans="1:1" x14ac:dyDescent="0.35">
      <c r="A52" s="85"/>
    </row>
    <row r="53" spans="1:1" x14ac:dyDescent="0.35">
      <c r="A53" s="85"/>
    </row>
    <row r="54" spans="1:1" x14ac:dyDescent="0.35">
      <c r="A54" s="85"/>
    </row>
    <row r="55" spans="1:1" x14ac:dyDescent="0.35">
      <c r="A55" s="85"/>
    </row>
    <row r="56" spans="1:1" x14ac:dyDescent="0.35">
      <c r="A56" s="85"/>
    </row>
    <row r="57" spans="1:1" x14ac:dyDescent="0.35">
      <c r="A57" s="85"/>
    </row>
    <row r="58" spans="1:1" x14ac:dyDescent="0.35">
      <c r="A58" s="85"/>
    </row>
    <row r="59" spans="1:1" x14ac:dyDescent="0.35">
      <c r="A59" s="85"/>
    </row>
    <row r="60" spans="1:1" x14ac:dyDescent="0.35">
      <c r="A60" s="85"/>
    </row>
    <row r="61" spans="1:1" x14ac:dyDescent="0.35">
      <c r="A61" s="85"/>
    </row>
    <row r="62" spans="1:1" x14ac:dyDescent="0.35">
      <c r="A62" s="85"/>
    </row>
    <row r="63" spans="1:1" x14ac:dyDescent="0.35">
      <c r="A63" s="85"/>
    </row>
    <row r="64" spans="1:1" x14ac:dyDescent="0.35">
      <c r="A64" s="85"/>
    </row>
    <row r="65" spans="1:1" x14ac:dyDescent="0.35">
      <c r="A65" s="85"/>
    </row>
    <row r="66" spans="1:1" x14ac:dyDescent="0.35">
      <c r="A66" s="85"/>
    </row>
    <row r="67" spans="1:1" x14ac:dyDescent="0.35">
      <c r="A67" s="85"/>
    </row>
    <row r="68" spans="1:1" x14ac:dyDescent="0.35">
      <c r="A68" s="85"/>
    </row>
    <row r="69" spans="1:1" x14ac:dyDescent="0.35">
      <c r="A69" s="85"/>
    </row>
    <row r="70" spans="1:1" x14ac:dyDescent="0.35">
      <c r="A70" s="85"/>
    </row>
    <row r="71" spans="1:1" x14ac:dyDescent="0.35">
      <c r="A71" s="85"/>
    </row>
    <row r="72" spans="1:1" x14ac:dyDescent="0.35">
      <c r="A72" s="85"/>
    </row>
    <row r="73" spans="1:1" x14ac:dyDescent="0.35">
      <c r="A73" s="85"/>
    </row>
    <row r="74" spans="1:1" x14ac:dyDescent="0.35">
      <c r="A74" s="85"/>
    </row>
    <row r="75" spans="1:1" x14ac:dyDescent="0.35">
      <c r="A75" s="85"/>
    </row>
    <row r="76" spans="1:1" x14ac:dyDescent="0.35">
      <c r="A76" s="85"/>
    </row>
    <row r="77" spans="1:1" x14ac:dyDescent="0.35">
      <c r="A77" s="85"/>
    </row>
    <row r="78" spans="1:1" x14ac:dyDescent="0.35">
      <c r="A78" s="85"/>
    </row>
    <row r="79" spans="1:1" x14ac:dyDescent="0.35">
      <c r="A79" s="85"/>
    </row>
    <row r="80" spans="1:1" x14ac:dyDescent="0.35">
      <c r="A80" s="85"/>
    </row>
    <row r="81" spans="1:1" x14ac:dyDescent="0.35">
      <c r="A81" s="85"/>
    </row>
    <row r="82" spans="1:1" x14ac:dyDescent="0.35">
      <c r="A82" s="85"/>
    </row>
    <row r="83" spans="1:1" x14ac:dyDescent="0.35">
      <c r="A83" s="85"/>
    </row>
    <row r="84" spans="1:1" x14ac:dyDescent="0.35">
      <c r="A84" s="85"/>
    </row>
    <row r="85" spans="1:1" x14ac:dyDescent="0.35">
      <c r="A85" s="85"/>
    </row>
    <row r="86" spans="1:1" x14ac:dyDescent="0.35">
      <c r="A86" s="85"/>
    </row>
    <row r="87" spans="1:1" x14ac:dyDescent="0.35">
      <c r="A87" s="85"/>
    </row>
    <row r="88" spans="1:1" x14ac:dyDescent="0.35">
      <c r="A88" s="85"/>
    </row>
    <row r="89" spans="1:1" x14ac:dyDescent="0.35">
      <c r="A89" s="85"/>
    </row>
    <row r="90" spans="1:1" x14ac:dyDescent="0.35">
      <c r="A90" s="85"/>
    </row>
    <row r="91" spans="1:1" x14ac:dyDescent="0.35">
      <c r="A91" s="85"/>
    </row>
    <row r="92" spans="1:1" x14ac:dyDescent="0.35">
      <c r="A92" s="85"/>
    </row>
    <row r="93" spans="1:1" x14ac:dyDescent="0.35">
      <c r="A93" s="85"/>
    </row>
    <row r="94" spans="1:1" x14ac:dyDescent="0.35">
      <c r="A94" s="85"/>
    </row>
    <row r="95" spans="1:1" x14ac:dyDescent="0.35">
      <c r="A95" s="85"/>
    </row>
    <row r="96" spans="1:1" x14ac:dyDescent="0.35">
      <c r="A96" s="85"/>
    </row>
    <row r="97" spans="1:1" x14ac:dyDescent="0.35">
      <c r="A97" s="85"/>
    </row>
    <row r="98" spans="1:1" x14ac:dyDescent="0.35">
      <c r="A98" s="85"/>
    </row>
    <row r="99" spans="1:1" x14ac:dyDescent="0.35">
      <c r="A99" s="85"/>
    </row>
    <row r="100" spans="1:1" x14ac:dyDescent="0.35">
      <c r="A100" s="85"/>
    </row>
    <row r="101" spans="1:1" x14ac:dyDescent="0.35">
      <c r="A101" s="85"/>
    </row>
  </sheetData>
  <dataValidations count="3">
    <dataValidation type="list" allowBlank="1" showInputMessage="1" showErrorMessage="1" sqref="Z8:AG88">
      <formula1>"Strongly Disagree,Disagree,Agree,Strongly Agree,N/A"</formula1>
    </dataValidation>
    <dataValidation type="list" allowBlank="1" showInputMessage="1" showErrorMessage="1" sqref="AZ8:BE99">
      <formula1>"Not Interested, Somewhat Interested, Interested, Very Interested"</formula1>
    </dataValidation>
    <dataValidation type="list" allowBlank="1" showInputMessage="1" showErrorMessage="1" sqref="AS8:AX99">
      <formula1>"Strongly Disagree, Disagree, Agree, Strongly Agree"</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7">
        <x14:dataValidation type="list" allowBlank="1" showInputMessage="1" showErrorMessage="1">
          <x14:formula1>
            <xm:f>'Part A B Calcs'!$G$3:$G$5</xm:f>
          </x14:formula1>
          <xm:sqref>B8:B87</xm:sqref>
        </x14:dataValidation>
        <x14:dataValidation type="list" allowBlank="1" showInputMessage="1" showErrorMessage="1">
          <x14:formula1>
            <xm:f>'Part A B Calcs'!$A$4:$A$9</xm:f>
          </x14:formula1>
          <xm:sqref>C8:C88</xm:sqref>
        </x14:dataValidation>
        <x14:dataValidation type="list" allowBlank="1" showInputMessage="1" showErrorMessage="1">
          <x14:formula1>
            <xm:f>'Part A B Calcs'!$G$16:$G$17</xm:f>
          </x14:formula1>
          <xm:sqref>F8:F88 AI8:AO88 S8:W88 P8:P88 J8:N88</xm:sqref>
        </x14:dataValidation>
        <x14:dataValidation type="list" allowBlank="1" showInputMessage="1" showErrorMessage="1">
          <x14:formula1>
            <xm:f>'Part A B Calcs'!$G$8:$G$13</xm:f>
          </x14:formula1>
          <xm:sqref>D8:D88</xm:sqref>
        </x14:dataValidation>
        <x14:dataValidation type="list" allowBlank="1" showInputMessage="1" showErrorMessage="1">
          <x14:formula1>
            <xm:f>'Part A B Calcs'!$A$12:$A$14</xm:f>
          </x14:formula1>
          <xm:sqref>G8:G201</xm:sqref>
        </x14:dataValidation>
        <x14:dataValidation type="list" allowBlank="1" showInputMessage="1" showErrorMessage="1">
          <x14:formula1>
            <xm:f>'Part A B Calcs'!$K$17:$K$21</xm:f>
          </x14:formula1>
          <xm:sqref>AQ8:AQ88</xm:sqref>
        </x14:dataValidation>
        <x14:dataValidation type="list" allowBlank="1" showInputMessage="1" showErrorMessage="1">
          <x14:formula1>
            <xm:f>'Part A B Calcs'!$J$3:$J$6</xm:f>
          </x14:formula1>
          <xm:sqref>H8:H185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
  <sheetViews>
    <sheetView topLeftCell="A31" zoomScale="90" zoomScaleNormal="90" workbookViewId="0">
      <selection activeCell="T1" sqref="T1"/>
    </sheetView>
  </sheetViews>
  <sheetFormatPr defaultColWidth="8.7109375" defaultRowHeight="15" x14ac:dyDescent="0.25"/>
  <cols>
    <col min="1" max="16384" width="8.7109375" style="55"/>
  </cols>
  <sheetData>
    <row r="1" spans="1:9" ht="76.900000000000006" customHeight="1" x14ac:dyDescent="0.25">
      <c r="A1" s="148" t="s">
        <v>178</v>
      </c>
      <c r="B1" s="122"/>
      <c r="C1" s="122"/>
      <c r="D1" s="122"/>
      <c r="E1" s="122"/>
      <c r="F1" s="122"/>
    </row>
    <row r="2" spans="1:9" x14ac:dyDescent="0.25">
      <c r="A2" s="54" t="s">
        <v>63</v>
      </c>
      <c r="I2" s="54" t="s">
        <v>64</v>
      </c>
    </row>
    <row r="17" spans="1:9" s="107" customFormat="1" x14ac:dyDescent="0.25"/>
    <row r="19" spans="1:9" x14ac:dyDescent="0.25">
      <c r="A19" s="54" t="s">
        <v>65</v>
      </c>
      <c r="I19" s="54" t="s">
        <v>66</v>
      </c>
    </row>
    <row r="36" spans="1:10" x14ac:dyDescent="0.25">
      <c r="A36" s="54" t="s">
        <v>67</v>
      </c>
    </row>
    <row r="41" spans="1:10" x14ac:dyDescent="0.25">
      <c r="I41" s="54" t="s">
        <v>210</v>
      </c>
      <c r="J41" s="54"/>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317"/>
  <sheetViews>
    <sheetView topLeftCell="AF5" zoomScale="60" zoomScaleNormal="60" workbookViewId="0">
      <selection activeCell="AH20" sqref="AH20"/>
    </sheetView>
  </sheetViews>
  <sheetFormatPr defaultColWidth="8.7109375" defaultRowHeight="23.25" x14ac:dyDescent="0.35"/>
  <cols>
    <col min="1" max="1" width="25" style="87" customWidth="1"/>
    <col min="2" max="3" width="20.7109375" style="87" customWidth="1"/>
    <col min="4" max="4" width="26.42578125" style="87" customWidth="1"/>
    <col min="5" max="5" width="28.7109375" style="87" customWidth="1"/>
    <col min="6" max="6" width="25.42578125" style="87" customWidth="1"/>
    <col min="7" max="27" width="22.7109375" style="87" customWidth="1"/>
    <col min="28" max="28" width="22.42578125" style="87" customWidth="1"/>
    <col min="29" max="41" width="22.7109375" style="87" customWidth="1"/>
    <col min="42" max="42" width="62.7109375" style="87" customWidth="1"/>
    <col min="43" max="16384" width="8.7109375" style="87"/>
  </cols>
  <sheetData>
    <row r="1" spans="1:42" s="71" customFormat="1" ht="50.65" customHeight="1" x14ac:dyDescent="0.35">
      <c r="A1" s="123" t="s">
        <v>107</v>
      </c>
      <c r="B1" s="124"/>
      <c r="C1" s="124"/>
      <c r="D1" s="124"/>
      <c r="E1" s="124"/>
      <c r="F1" s="124"/>
      <c r="G1" s="124"/>
      <c r="H1" s="124"/>
      <c r="I1" s="124"/>
      <c r="J1" s="124"/>
      <c r="K1" s="124"/>
      <c r="L1" s="103"/>
      <c r="M1" s="103"/>
      <c r="N1" s="103"/>
      <c r="O1" s="103"/>
      <c r="P1" s="103"/>
      <c r="Q1" s="103"/>
      <c r="R1" s="103"/>
      <c r="S1" s="103"/>
      <c r="T1" s="103"/>
      <c r="U1" s="103"/>
      <c r="V1" s="103"/>
      <c r="W1" s="103"/>
      <c r="X1" s="103"/>
      <c r="Y1" s="103"/>
      <c r="Z1" s="103"/>
      <c r="AA1" s="103"/>
      <c r="AB1" s="103"/>
      <c r="AC1" s="103"/>
      <c r="AD1" s="103"/>
      <c r="AE1" s="103"/>
      <c r="AF1" s="103"/>
      <c r="AG1" s="103"/>
      <c r="AH1" s="103"/>
      <c r="AI1" s="103"/>
      <c r="AJ1" s="103"/>
      <c r="AK1" s="103"/>
      <c r="AL1" s="103"/>
      <c r="AM1" s="103"/>
      <c r="AN1" s="103"/>
      <c r="AO1" s="103"/>
      <c r="AP1" s="103"/>
    </row>
    <row r="2" spans="1:42" s="2" customFormat="1" ht="10.15" customHeight="1" x14ac:dyDescent="0.35">
      <c r="C2" s="3"/>
      <c r="D2" s="3"/>
      <c r="E2" s="3"/>
      <c r="F2" s="3"/>
      <c r="G2" s="3"/>
      <c r="H2" s="3"/>
      <c r="I2" s="3"/>
      <c r="J2" s="3"/>
      <c r="K2" s="3"/>
    </row>
    <row r="3" spans="1:42" s="98" customFormat="1" ht="39" customHeight="1" x14ac:dyDescent="0.35">
      <c r="A3" s="125" t="s">
        <v>108</v>
      </c>
      <c r="B3" s="125"/>
      <c r="C3" s="125"/>
      <c r="D3" s="125"/>
      <c r="E3" s="125"/>
      <c r="F3" s="104"/>
      <c r="G3" s="104"/>
      <c r="H3" s="104"/>
      <c r="I3" s="104"/>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row>
    <row r="4" spans="1:42" s="93" customFormat="1" ht="50.65" customHeight="1" x14ac:dyDescent="0.35">
      <c r="A4" s="126" t="s">
        <v>2</v>
      </c>
      <c r="B4" s="127"/>
      <c r="C4" s="127"/>
      <c r="D4" s="99" t="s">
        <v>3</v>
      </c>
      <c r="E4" s="105"/>
      <c r="F4" s="105"/>
      <c r="G4" s="105"/>
      <c r="H4" s="105"/>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row>
    <row r="5" spans="1:42" s="88" customFormat="1" x14ac:dyDescent="0.35">
      <c r="B5" s="89"/>
    </row>
    <row r="6" spans="1:42" s="88" customFormat="1" ht="16.899999999999999" customHeight="1" x14ac:dyDescent="0.35">
      <c r="B6" s="90"/>
      <c r="C6" s="91"/>
      <c r="K6" s="143" t="s">
        <v>4</v>
      </c>
      <c r="L6" s="144"/>
      <c r="M6" s="144"/>
      <c r="N6" s="144"/>
      <c r="O6" s="144"/>
      <c r="P6" s="144"/>
      <c r="Q6" s="145" t="s">
        <v>4</v>
      </c>
      <c r="R6" s="146"/>
      <c r="S6" s="146"/>
      <c r="T6" s="146"/>
      <c r="U6" s="146"/>
      <c r="V6" s="146"/>
      <c r="X6" s="147" t="s">
        <v>4</v>
      </c>
      <c r="Y6" s="144"/>
      <c r="Z6" s="144"/>
      <c r="AA6" s="144"/>
      <c r="AB6" s="144"/>
      <c r="AC6" s="144"/>
      <c r="AD6" s="144"/>
      <c r="AE6" s="144"/>
      <c r="AF6" s="143" t="s">
        <v>4</v>
      </c>
      <c r="AG6" s="144"/>
      <c r="AH6" s="144"/>
      <c r="AI6" s="144"/>
      <c r="AJ6" s="144"/>
      <c r="AK6" s="144"/>
      <c r="AM6" s="102"/>
    </row>
    <row r="7" spans="1:42" s="93" customFormat="1" ht="236.65" customHeight="1" x14ac:dyDescent="0.35">
      <c r="A7" s="92" t="s">
        <v>177</v>
      </c>
      <c r="B7" s="105" t="s">
        <v>5</v>
      </c>
      <c r="C7" s="105" t="s">
        <v>6</v>
      </c>
      <c r="D7" s="105" t="s">
        <v>109</v>
      </c>
      <c r="E7" s="105" t="s">
        <v>110</v>
      </c>
      <c r="F7" s="105" t="s">
        <v>111</v>
      </c>
      <c r="G7" s="106" t="s">
        <v>112</v>
      </c>
      <c r="H7" s="106" t="s">
        <v>113</v>
      </c>
      <c r="I7" s="106" t="s">
        <v>114</v>
      </c>
      <c r="J7" s="106" t="s">
        <v>115</v>
      </c>
      <c r="K7" s="106" t="s">
        <v>116</v>
      </c>
      <c r="L7" s="106" t="s">
        <v>117</v>
      </c>
      <c r="M7" s="106" t="s">
        <v>118</v>
      </c>
      <c r="N7" s="106" t="s">
        <v>119</v>
      </c>
      <c r="O7" s="106" t="s">
        <v>120</v>
      </c>
      <c r="P7" s="106" t="s">
        <v>121</v>
      </c>
      <c r="Q7" s="105" t="s">
        <v>122</v>
      </c>
      <c r="R7" s="105" t="s">
        <v>123</v>
      </c>
      <c r="S7" s="105" t="s">
        <v>124</v>
      </c>
      <c r="T7" s="105" t="s">
        <v>125</v>
      </c>
      <c r="U7" s="105" t="s">
        <v>126</v>
      </c>
      <c r="V7" s="105" t="s">
        <v>127</v>
      </c>
      <c r="W7" s="94" t="s">
        <v>128</v>
      </c>
      <c r="X7" s="105" t="s">
        <v>129</v>
      </c>
      <c r="Y7" s="105" t="s">
        <v>130</v>
      </c>
      <c r="Z7" s="105" t="s">
        <v>131</v>
      </c>
      <c r="AA7" s="105" t="s">
        <v>132</v>
      </c>
      <c r="AB7" s="105" t="s">
        <v>133</v>
      </c>
      <c r="AC7" s="105" t="s">
        <v>134</v>
      </c>
      <c r="AD7" s="105" t="s">
        <v>135</v>
      </c>
      <c r="AE7" s="105" t="s">
        <v>136</v>
      </c>
      <c r="AF7" s="105" t="s">
        <v>137</v>
      </c>
      <c r="AG7" s="105" t="s">
        <v>138</v>
      </c>
      <c r="AH7" s="105" t="s">
        <v>139</v>
      </c>
      <c r="AI7" s="105" t="s">
        <v>140</v>
      </c>
      <c r="AJ7" s="105" t="s">
        <v>141</v>
      </c>
      <c r="AK7" s="105" t="s">
        <v>142</v>
      </c>
      <c r="AL7" s="105" t="s">
        <v>143</v>
      </c>
      <c r="AM7" s="105" t="s">
        <v>144</v>
      </c>
      <c r="AN7" s="105" t="s">
        <v>145</v>
      </c>
      <c r="AO7" s="105" t="s">
        <v>146</v>
      </c>
      <c r="AP7" s="105" t="s">
        <v>147</v>
      </c>
    </row>
    <row r="8" spans="1:42" x14ac:dyDescent="0.35">
      <c r="A8" s="95"/>
      <c r="C8" s="96" t="s">
        <v>4</v>
      </c>
    </row>
    <row r="9" spans="1:42" x14ac:dyDescent="0.35">
      <c r="A9" s="95"/>
      <c r="C9" s="96" t="s">
        <v>4</v>
      </c>
    </row>
    <row r="10" spans="1:42" x14ac:dyDescent="0.35">
      <c r="A10" s="95"/>
    </row>
    <row r="11" spans="1:42" x14ac:dyDescent="0.35">
      <c r="A11" s="95"/>
    </row>
    <row r="12" spans="1:42" x14ac:dyDescent="0.35">
      <c r="A12" s="95"/>
    </row>
    <row r="13" spans="1:42" x14ac:dyDescent="0.35">
      <c r="A13" s="95"/>
    </row>
    <row r="14" spans="1:42" x14ac:dyDescent="0.35">
      <c r="A14" s="95"/>
    </row>
    <row r="15" spans="1:42" x14ac:dyDescent="0.35">
      <c r="A15" s="95"/>
    </row>
    <row r="16" spans="1:42" x14ac:dyDescent="0.35">
      <c r="A16" s="95"/>
    </row>
    <row r="17" spans="1:1" x14ac:dyDescent="0.35">
      <c r="A17" s="95"/>
    </row>
    <row r="18" spans="1:1" x14ac:dyDescent="0.35">
      <c r="A18" s="95"/>
    </row>
    <row r="19" spans="1:1" x14ac:dyDescent="0.35">
      <c r="A19" s="95"/>
    </row>
    <row r="20" spans="1:1" x14ac:dyDescent="0.35">
      <c r="A20" s="95"/>
    </row>
    <row r="21" spans="1:1" x14ac:dyDescent="0.35">
      <c r="A21" s="95"/>
    </row>
    <row r="22" spans="1:1" x14ac:dyDescent="0.35">
      <c r="A22" s="95"/>
    </row>
    <row r="23" spans="1:1" x14ac:dyDescent="0.35">
      <c r="A23" s="95"/>
    </row>
    <row r="24" spans="1:1" x14ac:dyDescent="0.35">
      <c r="A24" s="95"/>
    </row>
    <row r="25" spans="1:1" x14ac:dyDescent="0.35">
      <c r="A25" s="95"/>
    </row>
    <row r="26" spans="1:1" x14ac:dyDescent="0.35">
      <c r="A26" s="95"/>
    </row>
    <row r="27" spans="1:1" x14ac:dyDescent="0.35">
      <c r="A27" s="95"/>
    </row>
    <row r="28" spans="1:1" x14ac:dyDescent="0.35">
      <c r="A28" s="95"/>
    </row>
    <row r="29" spans="1:1" x14ac:dyDescent="0.35">
      <c r="A29" s="95"/>
    </row>
    <row r="30" spans="1:1" x14ac:dyDescent="0.35">
      <c r="A30" s="95"/>
    </row>
    <row r="31" spans="1:1" x14ac:dyDescent="0.35">
      <c r="A31" s="95"/>
    </row>
    <row r="32" spans="1:1" x14ac:dyDescent="0.35">
      <c r="A32" s="95"/>
    </row>
    <row r="33" spans="1:1" x14ac:dyDescent="0.35">
      <c r="A33" s="95"/>
    </row>
    <row r="34" spans="1:1" x14ac:dyDescent="0.35">
      <c r="A34" s="95"/>
    </row>
    <row r="35" spans="1:1" x14ac:dyDescent="0.35">
      <c r="A35" s="95"/>
    </row>
    <row r="36" spans="1:1" x14ac:dyDescent="0.35">
      <c r="A36" s="95"/>
    </row>
    <row r="37" spans="1:1" x14ac:dyDescent="0.35">
      <c r="A37" s="95"/>
    </row>
    <row r="38" spans="1:1" x14ac:dyDescent="0.35">
      <c r="A38" s="95"/>
    </row>
    <row r="39" spans="1:1" x14ac:dyDescent="0.35">
      <c r="A39" s="95"/>
    </row>
    <row r="40" spans="1:1" x14ac:dyDescent="0.35">
      <c r="A40" s="95"/>
    </row>
    <row r="41" spans="1:1" x14ac:dyDescent="0.35">
      <c r="A41" s="95"/>
    </row>
    <row r="42" spans="1:1" x14ac:dyDescent="0.35">
      <c r="A42" s="95"/>
    </row>
    <row r="43" spans="1:1" x14ac:dyDescent="0.35">
      <c r="A43" s="95"/>
    </row>
    <row r="44" spans="1:1" x14ac:dyDescent="0.35">
      <c r="A44" s="95"/>
    </row>
    <row r="45" spans="1:1" x14ac:dyDescent="0.35">
      <c r="A45" s="95"/>
    </row>
    <row r="46" spans="1:1" x14ac:dyDescent="0.35">
      <c r="A46" s="95"/>
    </row>
    <row r="47" spans="1:1" x14ac:dyDescent="0.35">
      <c r="A47" s="95"/>
    </row>
    <row r="48" spans="1:1" x14ac:dyDescent="0.35">
      <c r="A48" s="95"/>
    </row>
    <row r="49" spans="1:1" x14ac:dyDescent="0.35">
      <c r="A49" s="95"/>
    </row>
    <row r="50" spans="1:1" x14ac:dyDescent="0.35">
      <c r="A50" s="95"/>
    </row>
    <row r="51" spans="1:1" x14ac:dyDescent="0.35">
      <c r="A51" s="95"/>
    </row>
    <row r="52" spans="1:1" x14ac:dyDescent="0.35">
      <c r="A52" s="95"/>
    </row>
    <row r="53" spans="1:1" x14ac:dyDescent="0.35">
      <c r="A53" s="95"/>
    </row>
    <row r="54" spans="1:1" x14ac:dyDescent="0.35">
      <c r="A54" s="95"/>
    </row>
    <row r="55" spans="1:1" x14ac:dyDescent="0.35">
      <c r="A55" s="95"/>
    </row>
    <row r="56" spans="1:1" x14ac:dyDescent="0.35">
      <c r="A56" s="95"/>
    </row>
    <row r="57" spans="1:1" x14ac:dyDescent="0.35">
      <c r="A57" s="95"/>
    </row>
    <row r="58" spans="1:1" x14ac:dyDescent="0.35">
      <c r="A58" s="95"/>
    </row>
    <row r="59" spans="1:1" x14ac:dyDescent="0.35">
      <c r="A59" s="95"/>
    </row>
    <row r="60" spans="1:1" x14ac:dyDescent="0.35">
      <c r="A60" s="95"/>
    </row>
    <row r="61" spans="1:1" x14ac:dyDescent="0.35">
      <c r="A61" s="95"/>
    </row>
    <row r="62" spans="1:1" x14ac:dyDescent="0.35">
      <c r="A62" s="95"/>
    </row>
    <row r="63" spans="1:1" x14ac:dyDescent="0.35">
      <c r="A63" s="95"/>
    </row>
    <row r="64" spans="1:1" x14ac:dyDescent="0.35">
      <c r="A64" s="95"/>
    </row>
    <row r="65" spans="1:1" x14ac:dyDescent="0.35">
      <c r="A65" s="95"/>
    </row>
    <row r="66" spans="1:1" x14ac:dyDescent="0.35">
      <c r="A66" s="95"/>
    </row>
    <row r="67" spans="1:1" x14ac:dyDescent="0.35">
      <c r="A67" s="95"/>
    </row>
    <row r="68" spans="1:1" x14ac:dyDescent="0.35">
      <c r="A68" s="95"/>
    </row>
    <row r="69" spans="1:1" x14ac:dyDescent="0.35">
      <c r="A69" s="95"/>
    </row>
    <row r="70" spans="1:1" x14ac:dyDescent="0.35">
      <c r="A70" s="95"/>
    </row>
    <row r="71" spans="1:1" x14ac:dyDescent="0.35">
      <c r="A71" s="95"/>
    </row>
    <row r="72" spans="1:1" x14ac:dyDescent="0.35">
      <c r="A72" s="95"/>
    </row>
    <row r="73" spans="1:1" x14ac:dyDescent="0.35">
      <c r="A73" s="95"/>
    </row>
    <row r="74" spans="1:1" x14ac:dyDescent="0.35">
      <c r="A74" s="95"/>
    </row>
    <row r="75" spans="1:1" x14ac:dyDescent="0.35">
      <c r="A75" s="95"/>
    </row>
    <row r="76" spans="1:1" x14ac:dyDescent="0.35">
      <c r="A76" s="95"/>
    </row>
    <row r="77" spans="1:1" x14ac:dyDescent="0.35">
      <c r="A77" s="95"/>
    </row>
    <row r="78" spans="1:1" x14ac:dyDescent="0.35">
      <c r="A78" s="95"/>
    </row>
    <row r="79" spans="1:1" x14ac:dyDescent="0.35">
      <c r="A79" s="95"/>
    </row>
    <row r="80" spans="1:1" x14ac:dyDescent="0.35">
      <c r="A80" s="95"/>
    </row>
    <row r="81" spans="1:1" x14ac:dyDescent="0.35">
      <c r="A81" s="95"/>
    </row>
    <row r="82" spans="1:1" x14ac:dyDescent="0.35">
      <c r="A82" s="95"/>
    </row>
    <row r="83" spans="1:1" x14ac:dyDescent="0.35">
      <c r="A83" s="95"/>
    </row>
    <row r="84" spans="1:1" x14ac:dyDescent="0.35">
      <c r="A84" s="95"/>
    </row>
    <row r="85" spans="1:1" x14ac:dyDescent="0.35">
      <c r="A85" s="95"/>
    </row>
    <row r="86" spans="1:1" x14ac:dyDescent="0.35">
      <c r="A86" s="95"/>
    </row>
    <row r="87" spans="1:1" x14ac:dyDescent="0.35">
      <c r="A87" s="95"/>
    </row>
    <row r="88" spans="1:1" x14ac:dyDescent="0.35">
      <c r="A88" s="95"/>
    </row>
    <row r="89" spans="1:1" x14ac:dyDescent="0.35">
      <c r="A89" s="95"/>
    </row>
    <row r="90" spans="1:1" x14ac:dyDescent="0.35">
      <c r="A90" s="95"/>
    </row>
    <row r="91" spans="1:1" x14ac:dyDescent="0.35">
      <c r="A91" s="95"/>
    </row>
    <row r="92" spans="1:1" x14ac:dyDescent="0.35">
      <c r="A92" s="95"/>
    </row>
    <row r="93" spans="1:1" x14ac:dyDescent="0.35">
      <c r="A93" s="95"/>
    </row>
    <row r="94" spans="1:1" x14ac:dyDescent="0.35">
      <c r="A94" s="95"/>
    </row>
    <row r="95" spans="1:1" x14ac:dyDescent="0.35">
      <c r="A95" s="95"/>
    </row>
    <row r="96" spans="1:1" x14ac:dyDescent="0.35">
      <c r="A96" s="95"/>
    </row>
    <row r="97" spans="1:1" x14ac:dyDescent="0.35">
      <c r="A97" s="95"/>
    </row>
    <row r="98" spans="1:1" x14ac:dyDescent="0.35">
      <c r="A98" s="95"/>
    </row>
    <row r="99" spans="1:1" x14ac:dyDescent="0.35">
      <c r="A99" s="95"/>
    </row>
    <row r="100" spans="1:1" x14ac:dyDescent="0.35">
      <c r="A100" s="95"/>
    </row>
    <row r="101" spans="1:1" x14ac:dyDescent="0.35">
      <c r="A101" s="95"/>
    </row>
    <row r="102" spans="1:1" x14ac:dyDescent="0.35">
      <c r="A102" s="95"/>
    </row>
    <row r="103" spans="1:1" x14ac:dyDescent="0.35">
      <c r="A103" s="95"/>
    </row>
    <row r="104" spans="1:1" x14ac:dyDescent="0.35">
      <c r="A104" s="95"/>
    </row>
    <row r="105" spans="1:1" x14ac:dyDescent="0.35">
      <c r="A105" s="95"/>
    </row>
    <row r="106" spans="1:1" x14ac:dyDescent="0.35">
      <c r="A106" s="95"/>
    </row>
    <row r="107" spans="1:1" x14ac:dyDescent="0.35">
      <c r="A107" s="95"/>
    </row>
    <row r="108" spans="1:1" x14ac:dyDescent="0.35">
      <c r="A108" s="95"/>
    </row>
    <row r="109" spans="1:1" x14ac:dyDescent="0.35">
      <c r="A109" s="95"/>
    </row>
    <row r="110" spans="1:1" x14ac:dyDescent="0.35">
      <c r="A110" s="95"/>
    </row>
    <row r="111" spans="1:1" x14ac:dyDescent="0.35">
      <c r="A111" s="95"/>
    </row>
    <row r="112" spans="1:1" x14ac:dyDescent="0.35">
      <c r="A112" s="95"/>
    </row>
    <row r="113" spans="1:1" x14ac:dyDescent="0.35">
      <c r="A113" s="95"/>
    </row>
    <row r="114" spans="1:1" x14ac:dyDescent="0.35">
      <c r="A114" s="95"/>
    </row>
    <row r="115" spans="1:1" x14ac:dyDescent="0.35">
      <c r="A115" s="95"/>
    </row>
    <row r="116" spans="1:1" x14ac:dyDescent="0.35">
      <c r="A116" s="95"/>
    </row>
    <row r="117" spans="1:1" x14ac:dyDescent="0.35">
      <c r="A117" s="95"/>
    </row>
    <row r="118" spans="1:1" x14ac:dyDescent="0.35">
      <c r="A118" s="95"/>
    </row>
    <row r="119" spans="1:1" x14ac:dyDescent="0.35">
      <c r="A119" s="95"/>
    </row>
    <row r="120" spans="1:1" x14ac:dyDescent="0.35">
      <c r="A120" s="95"/>
    </row>
    <row r="121" spans="1:1" x14ac:dyDescent="0.35">
      <c r="A121" s="95"/>
    </row>
    <row r="122" spans="1:1" x14ac:dyDescent="0.35">
      <c r="A122" s="95"/>
    </row>
    <row r="123" spans="1:1" x14ac:dyDescent="0.35">
      <c r="A123" s="95"/>
    </row>
    <row r="124" spans="1:1" x14ac:dyDescent="0.35">
      <c r="A124" s="95"/>
    </row>
    <row r="125" spans="1:1" x14ac:dyDescent="0.35">
      <c r="A125" s="95"/>
    </row>
    <row r="126" spans="1:1" x14ac:dyDescent="0.35">
      <c r="A126" s="95"/>
    </row>
    <row r="127" spans="1:1" x14ac:dyDescent="0.35">
      <c r="A127" s="95"/>
    </row>
    <row r="128" spans="1:1" x14ac:dyDescent="0.35">
      <c r="A128" s="95"/>
    </row>
    <row r="129" spans="1:1" x14ac:dyDescent="0.35">
      <c r="A129" s="95"/>
    </row>
    <row r="130" spans="1:1" x14ac:dyDescent="0.35">
      <c r="A130" s="95"/>
    </row>
    <row r="131" spans="1:1" x14ac:dyDescent="0.35">
      <c r="A131" s="95"/>
    </row>
    <row r="132" spans="1:1" x14ac:dyDescent="0.35">
      <c r="A132" s="95"/>
    </row>
    <row r="133" spans="1:1" x14ac:dyDescent="0.35">
      <c r="A133" s="95"/>
    </row>
    <row r="134" spans="1:1" x14ac:dyDescent="0.35">
      <c r="A134" s="95"/>
    </row>
    <row r="135" spans="1:1" x14ac:dyDescent="0.35">
      <c r="A135" s="95"/>
    </row>
    <row r="136" spans="1:1" x14ac:dyDescent="0.35">
      <c r="A136" s="95"/>
    </row>
    <row r="137" spans="1:1" x14ac:dyDescent="0.35">
      <c r="A137" s="95"/>
    </row>
    <row r="138" spans="1:1" x14ac:dyDescent="0.35">
      <c r="A138" s="95"/>
    </row>
    <row r="139" spans="1:1" x14ac:dyDescent="0.35">
      <c r="A139" s="95"/>
    </row>
    <row r="140" spans="1:1" x14ac:dyDescent="0.35">
      <c r="A140" s="95"/>
    </row>
    <row r="141" spans="1:1" x14ac:dyDescent="0.35">
      <c r="A141" s="95"/>
    </row>
    <row r="142" spans="1:1" x14ac:dyDescent="0.35">
      <c r="A142" s="95"/>
    </row>
    <row r="143" spans="1:1" x14ac:dyDescent="0.35">
      <c r="A143" s="95"/>
    </row>
    <row r="144" spans="1:1" x14ac:dyDescent="0.35">
      <c r="A144" s="95"/>
    </row>
    <row r="145" spans="1:1" x14ac:dyDescent="0.35">
      <c r="A145" s="95"/>
    </row>
    <row r="146" spans="1:1" x14ac:dyDescent="0.35">
      <c r="A146" s="95"/>
    </row>
    <row r="147" spans="1:1" x14ac:dyDescent="0.35">
      <c r="A147" s="95"/>
    </row>
    <row r="148" spans="1:1" x14ac:dyDescent="0.35">
      <c r="A148" s="95"/>
    </row>
    <row r="149" spans="1:1" x14ac:dyDescent="0.35">
      <c r="A149" s="95"/>
    </row>
    <row r="150" spans="1:1" x14ac:dyDescent="0.35">
      <c r="A150" s="95"/>
    </row>
    <row r="151" spans="1:1" x14ac:dyDescent="0.35">
      <c r="A151" s="95"/>
    </row>
    <row r="152" spans="1:1" x14ac:dyDescent="0.35">
      <c r="A152" s="95"/>
    </row>
    <row r="153" spans="1:1" x14ac:dyDescent="0.35">
      <c r="A153" s="95"/>
    </row>
    <row r="154" spans="1:1" x14ac:dyDescent="0.35">
      <c r="A154" s="95"/>
    </row>
    <row r="155" spans="1:1" x14ac:dyDescent="0.35">
      <c r="A155" s="95"/>
    </row>
    <row r="156" spans="1:1" x14ac:dyDescent="0.35">
      <c r="A156" s="95"/>
    </row>
    <row r="157" spans="1:1" x14ac:dyDescent="0.35">
      <c r="A157" s="95"/>
    </row>
    <row r="158" spans="1:1" x14ac:dyDescent="0.35">
      <c r="A158" s="95"/>
    </row>
    <row r="159" spans="1:1" x14ac:dyDescent="0.35">
      <c r="A159" s="95"/>
    </row>
    <row r="160" spans="1:1" x14ac:dyDescent="0.35">
      <c r="A160" s="95"/>
    </row>
    <row r="161" spans="1:1" x14ac:dyDescent="0.35">
      <c r="A161" s="95"/>
    </row>
    <row r="162" spans="1:1" x14ac:dyDescent="0.35">
      <c r="A162" s="95"/>
    </row>
    <row r="163" spans="1:1" x14ac:dyDescent="0.35">
      <c r="A163" s="95"/>
    </row>
    <row r="164" spans="1:1" x14ac:dyDescent="0.35">
      <c r="A164" s="95"/>
    </row>
    <row r="165" spans="1:1" x14ac:dyDescent="0.35">
      <c r="A165" s="95"/>
    </row>
    <row r="166" spans="1:1" x14ac:dyDescent="0.35">
      <c r="A166" s="95"/>
    </row>
    <row r="167" spans="1:1" x14ac:dyDescent="0.35">
      <c r="A167" s="95"/>
    </row>
    <row r="168" spans="1:1" x14ac:dyDescent="0.35">
      <c r="A168" s="95"/>
    </row>
    <row r="169" spans="1:1" x14ac:dyDescent="0.35">
      <c r="A169" s="95"/>
    </row>
    <row r="170" spans="1:1" x14ac:dyDescent="0.35">
      <c r="A170" s="95"/>
    </row>
    <row r="171" spans="1:1" x14ac:dyDescent="0.35">
      <c r="A171" s="95"/>
    </row>
    <row r="172" spans="1:1" x14ac:dyDescent="0.35">
      <c r="A172" s="95"/>
    </row>
    <row r="173" spans="1:1" x14ac:dyDescent="0.35">
      <c r="A173" s="95"/>
    </row>
    <row r="174" spans="1:1" x14ac:dyDescent="0.35">
      <c r="A174" s="95"/>
    </row>
    <row r="175" spans="1:1" x14ac:dyDescent="0.35">
      <c r="A175" s="95"/>
    </row>
    <row r="176" spans="1:1" x14ac:dyDescent="0.35">
      <c r="A176" s="95"/>
    </row>
    <row r="177" spans="1:1" x14ac:dyDescent="0.35">
      <c r="A177" s="95"/>
    </row>
    <row r="178" spans="1:1" x14ac:dyDescent="0.35">
      <c r="A178" s="95"/>
    </row>
    <row r="179" spans="1:1" x14ac:dyDescent="0.35">
      <c r="A179" s="95"/>
    </row>
    <row r="180" spans="1:1" x14ac:dyDescent="0.35">
      <c r="A180" s="95"/>
    </row>
    <row r="181" spans="1:1" x14ac:dyDescent="0.35">
      <c r="A181" s="95"/>
    </row>
    <row r="182" spans="1:1" x14ac:dyDescent="0.35">
      <c r="A182" s="95"/>
    </row>
    <row r="183" spans="1:1" x14ac:dyDescent="0.35">
      <c r="A183" s="95"/>
    </row>
    <row r="184" spans="1:1" x14ac:dyDescent="0.35">
      <c r="A184" s="95"/>
    </row>
    <row r="185" spans="1:1" x14ac:dyDescent="0.35">
      <c r="A185" s="95"/>
    </row>
    <row r="186" spans="1:1" x14ac:dyDescent="0.35">
      <c r="A186" s="95"/>
    </row>
    <row r="187" spans="1:1" x14ac:dyDescent="0.35">
      <c r="A187" s="95"/>
    </row>
    <row r="188" spans="1:1" x14ac:dyDescent="0.35">
      <c r="A188" s="95"/>
    </row>
    <row r="189" spans="1:1" x14ac:dyDescent="0.35">
      <c r="A189" s="95"/>
    </row>
    <row r="190" spans="1:1" x14ac:dyDescent="0.35">
      <c r="A190" s="95"/>
    </row>
    <row r="191" spans="1:1" x14ac:dyDescent="0.35">
      <c r="A191" s="95"/>
    </row>
    <row r="192" spans="1:1" x14ac:dyDescent="0.35">
      <c r="A192" s="95"/>
    </row>
    <row r="193" spans="1:1" x14ac:dyDescent="0.35">
      <c r="A193" s="95"/>
    </row>
    <row r="194" spans="1:1" x14ac:dyDescent="0.35">
      <c r="A194" s="95"/>
    </row>
    <row r="195" spans="1:1" x14ac:dyDescent="0.35">
      <c r="A195" s="95"/>
    </row>
    <row r="196" spans="1:1" x14ac:dyDescent="0.35">
      <c r="A196" s="95"/>
    </row>
    <row r="197" spans="1:1" x14ac:dyDescent="0.35">
      <c r="A197" s="95"/>
    </row>
    <row r="198" spans="1:1" x14ac:dyDescent="0.35">
      <c r="A198" s="95"/>
    </row>
    <row r="199" spans="1:1" x14ac:dyDescent="0.35">
      <c r="A199" s="95"/>
    </row>
    <row r="200" spans="1:1" x14ac:dyDescent="0.35">
      <c r="A200" s="95"/>
    </row>
    <row r="201" spans="1:1" x14ac:dyDescent="0.35">
      <c r="A201" s="95"/>
    </row>
    <row r="202" spans="1:1" x14ac:dyDescent="0.35">
      <c r="A202" s="95"/>
    </row>
    <row r="203" spans="1:1" x14ac:dyDescent="0.35">
      <c r="A203" s="95"/>
    </row>
    <row r="204" spans="1:1" x14ac:dyDescent="0.35">
      <c r="A204" s="95"/>
    </row>
    <row r="205" spans="1:1" x14ac:dyDescent="0.35">
      <c r="A205" s="95"/>
    </row>
    <row r="206" spans="1:1" x14ac:dyDescent="0.35">
      <c r="A206" s="95"/>
    </row>
    <row r="207" spans="1:1" x14ac:dyDescent="0.35">
      <c r="A207" s="95"/>
    </row>
    <row r="208" spans="1:1" x14ac:dyDescent="0.35">
      <c r="A208" s="95"/>
    </row>
    <row r="209" spans="1:1" x14ac:dyDescent="0.35">
      <c r="A209" s="95"/>
    </row>
    <row r="210" spans="1:1" x14ac:dyDescent="0.35">
      <c r="A210" s="95"/>
    </row>
    <row r="211" spans="1:1" x14ac:dyDescent="0.35">
      <c r="A211" s="95"/>
    </row>
    <row r="212" spans="1:1" x14ac:dyDescent="0.35">
      <c r="A212" s="95"/>
    </row>
    <row r="213" spans="1:1" x14ac:dyDescent="0.35">
      <c r="A213" s="95"/>
    </row>
    <row r="214" spans="1:1" x14ac:dyDescent="0.35">
      <c r="A214" s="95"/>
    </row>
    <row r="215" spans="1:1" x14ac:dyDescent="0.35">
      <c r="A215" s="95"/>
    </row>
    <row r="216" spans="1:1" x14ac:dyDescent="0.35">
      <c r="A216" s="95"/>
    </row>
    <row r="217" spans="1:1" x14ac:dyDescent="0.35">
      <c r="A217" s="95"/>
    </row>
    <row r="218" spans="1:1" x14ac:dyDescent="0.35">
      <c r="A218" s="95"/>
    </row>
    <row r="219" spans="1:1" x14ac:dyDescent="0.35">
      <c r="A219" s="95"/>
    </row>
    <row r="220" spans="1:1" x14ac:dyDescent="0.35">
      <c r="A220" s="95"/>
    </row>
    <row r="221" spans="1:1" x14ac:dyDescent="0.35">
      <c r="A221" s="95"/>
    </row>
    <row r="222" spans="1:1" x14ac:dyDescent="0.35">
      <c r="A222" s="95"/>
    </row>
    <row r="223" spans="1:1" x14ac:dyDescent="0.35">
      <c r="A223" s="95"/>
    </row>
    <row r="224" spans="1:1" x14ac:dyDescent="0.35">
      <c r="A224" s="95"/>
    </row>
    <row r="225" spans="1:1" x14ac:dyDescent="0.35">
      <c r="A225" s="95"/>
    </row>
    <row r="226" spans="1:1" x14ac:dyDescent="0.35">
      <c r="A226" s="95"/>
    </row>
    <row r="227" spans="1:1" x14ac:dyDescent="0.35">
      <c r="A227" s="95"/>
    </row>
    <row r="228" spans="1:1" x14ac:dyDescent="0.35">
      <c r="A228" s="95"/>
    </row>
    <row r="229" spans="1:1" x14ac:dyDescent="0.35">
      <c r="A229" s="95"/>
    </row>
    <row r="230" spans="1:1" x14ac:dyDescent="0.35">
      <c r="A230" s="95"/>
    </row>
    <row r="231" spans="1:1" x14ac:dyDescent="0.35">
      <c r="A231" s="95"/>
    </row>
    <row r="232" spans="1:1" x14ac:dyDescent="0.35">
      <c r="A232" s="95"/>
    </row>
    <row r="233" spans="1:1" x14ac:dyDescent="0.35">
      <c r="A233" s="95"/>
    </row>
    <row r="234" spans="1:1" x14ac:dyDescent="0.35">
      <c r="A234" s="95"/>
    </row>
    <row r="235" spans="1:1" x14ac:dyDescent="0.35">
      <c r="A235" s="95"/>
    </row>
    <row r="236" spans="1:1" x14ac:dyDescent="0.35">
      <c r="A236" s="95"/>
    </row>
    <row r="237" spans="1:1" x14ac:dyDescent="0.35">
      <c r="A237" s="95"/>
    </row>
    <row r="238" spans="1:1" x14ac:dyDescent="0.35">
      <c r="A238" s="95"/>
    </row>
    <row r="239" spans="1:1" x14ac:dyDescent="0.35">
      <c r="A239" s="95"/>
    </row>
    <row r="240" spans="1:1" x14ac:dyDescent="0.35">
      <c r="A240" s="95"/>
    </row>
    <row r="241" spans="1:1" x14ac:dyDescent="0.35">
      <c r="A241" s="95"/>
    </row>
    <row r="242" spans="1:1" x14ac:dyDescent="0.35">
      <c r="A242" s="95"/>
    </row>
    <row r="243" spans="1:1" x14ac:dyDescent="0.35">
      <c r="A243" s="95"/>
    </row>
    <row r="244" spans="1:1" x14ac:dyDescent="0.35">
      <c r="A244" s="95"/>
    </row>
    <row r="245" spans="1:1" x14ac:dyDescent="0.35">
      <c r="A245" s="95"/>
    </row>
    <row r="246" spans="1:1" x14ac:dyDescent="0.35">
      <c r="A246" s="95"/>
    </row>
    <row r="247" spans="1:1" x14ac:dyDescent="0.35">
      <c r="A247" s="95"/>
    </row>
    <row r="248" spans="1:1" x14ac:dyDescent="0.35">
      <c r="A248" s="95"/>
    </row>
    <row r="249" spans="1:1" x14ac:dyDescent="0.35">
      <c r="A249" s="95"/>
    </row>
    <row r="250" spans="1:1" x14ac:dyDescent="0.35">
      <c r="A250" s="95"/>
    </row>
    <row r="251" spans="1:1" x14ac:dyDescent="0.35">
      <c r="A251" s="95"/>
    </row>
    <row r="252" spans="1:1" x14ac:dyDescent="0.35">
      <c r="A252" s="95"/>
    </row>
    <row r="253" spans="1:1" x14ac:dyDescent="0.35">
      <c r="A253" s="95"/>
    </row>
    <row r="254" spans="1:1" x14ac:dyDescent="0.35">
      <c r="A254" s="95"/>
    </row>
    <row r="255" spans="1:1" x14ac:dyDescent="0.35">
      <c r="A255" s="95"/>
    </row>
    <row r="256" spans="1:1" x14ac:dyDescent="0.35">
      <c r="A256" s="97"/>
    </row>
    <row r="257" spans="1:1" x14ac:dyDescent="0.35">
      <c r="A257" s="97"/>
    </row>
    <row r="258" spans="1:1" x14ac:dyDescent="0.35">
      <c r="A258" s="97"/>
    </row>
    <row r="259" spans="1:1" x14ac:dyDescent="0.35">
      <c r="A259" s="97"/>
    </row>
    <row r="260" spans="1:1" x14ac:dyDescent="0.35">
      <c r="A260" s="97"/>
    </row>
    <row r="261" spans="1:1" x14ac:dyDescent="0.35">
      <c r="A261" s="97"/>
    </row>
    <row r="262" spans="1:1" x14ac:dyDescent="0.35">
      <c r="A262" s="97"/>
    </row>
    <row r="263" spans="1:1" x14ac:dyDescent="0.35">
      <c r="A263" s="97"/>
    </row>
    <row r="264" spans="1:1" x14ac:dyDescent="0.35">
      <c r="A264" s="97"/>
    </row>
    <row r="265" spans="1:1" x14ac:dyDescent="0.35">
      <c r="A265" s="97"/>
    </row>
    <row r="266" spans="1:1" x14ac:dyDescent="0.35">
      <c r="A266" s="97"/>
    </row>
    <row r="267" spans="1:1" x14ac:dyDescent="0.35">
      <c r="A267" s="97"/>
    </row>
    <row r="268" spans="1:1" x14ac:dyDescent="0.35">
      <c r="A268" s="97"/>
    </row>
    <row r="269" spans="1:1" x14ac:dyDescent="0.35">
      <c r="A269" s="97"/>
    </row>
    <row r="270" spans="1:1" x14ac:dyDescent="0.35">
      <c r="A270" s="97"/>
    </row>
    <row r="271" spans="1:1" x14ac:dyDescent="0.35">
      <c r="A271" s="97"/>
    </row>
    <row r="272" spans="1:1" x14ac:dyDescent="0.35">
      <c r="A272" s="97"/>
    </row>
    <row r="273" spans="1:1" x14ac:dyDescent="0.35">
      <c r="A273" s="97"/>
    </row>
    <row r="274" spans="1:1" x14ac:dyDescent="0.35">
      <c r="A274" s="97"/>
    </row>
    <row r="275" spans="1:1" x14ac:dyDescent="0.35">
      <c r="A275" s="97"/>
    </row>
    <row r="276" spans="1:1" x14ac:dyDescent="0.35">
      <c r="A276" s="97"/>
    </row>
    <row r="277" spans="1:1" x14ac:dyDescent="0.35">
      <c r="A277" s="97"/>
    </row>
    <row r="278" spans="1:1" x14ac:dyDescent="0.35">
      <c r="A278" s="97"/>
    </row>
    <row r="279" spans="1:1" x14ac:dyDescent="0.35">
      <c r="A279" s="97"/>
    </row>
    <row r="280" spans="1:1" x14ac:dyDescent="0.35">
      <c r="A280" s="97"/>
    </row>
    <row r="281" spans="1:1" x14ac:dyDescent="0.35">
      <c r="A281" s="97"/>
    </row>
    <row r="282" spans="1:1" x14ac:dyDescent="0.35">
      <c r="A282" s="97"/>
    </row>
    <row r="283" spans="1:1" x14ac:dyDescent="0.35">
      <c r="A283" s="97"/>
    </row>
    <row r="284" spans="1:1" x14ac:dyDescent="0.35">
      <c r="A284" s="97"/>
    </row>
    <row r="285" spans="1:1" x14ac:dyDescent="0.35">
      <c r="A285" s="97"/>
    </row>
    <row r="286" spans="1:1" x14ac:dyDescent="0.35">
      <c r="A286" s="97"/>
    </row>
    <row r="287" spans="1:1" x14ac:dyDescent="0.35">
      <c r="A287" s="97"/>
    </row>
    <row r="288" spans="1:1" x14ac:dyDescent="0.35">
      <c r="A288" s="97"/>
    </row>
    <row r="289" spans="1:1" x14ac:dyDescent="0.35">
      <c r="A289" s="97"/>
    </row>
    <row r="290" spans="1:1" x14ac:dyDescent="0.35">
      <c r="A290" s="97"/>
    </row>
    <row r="291" spans="1:1" x14ac:dyDescent="0.35">
      <c r="A291" s="97"/>
    </row>
    <row r="292" spans="1:1" x14ac:dyDescent="0.35">
      <c r="A292" s="97"/>
    </row>
    <row r="293" spans="1:1" x14ac:dyDescent="0.35">
      <c r="A293" s="97"/>
    </row>
    <row r="294" spans="1:1" x14ac:dyDescent="0.35">
      <c r="A294" s="97"/>
    </row>
    <row r="295" spans="1:1" x14ac:dyDescent="0.35">
      <c r="A295" s="97"/>
    </row>
    <row r="296" spans="1:1" x14ac:dyDescent="0.35">
      <c r="A296" s="97"/>
    </row>
    <row r="297" spans="1:1" x14ac:dyDescent="0.35">
      <c r="A297" s="97"/>
    </row>
    <row r="298" spans="1:1" x14ac:dyDescent="0.35">
      <c r="A298" s="97"/>
    </row>
    <row r="299" spans="1:1" x14ac:dyDescent="0.35">
      <c r="A299" s="97"/>
    </row>
    <row r="300" spans="1:1" x14ac:dyDescent="0.35">
      <c r="A300" s="97"/>
    </row>
    <row r="301" spans="1:1" x14ac:dyDescent="0.35">
      <c r="A301" s="97"/>
    </row>
    <row r="302" spans="1:1" x14ac:dyDescent="0.35">
      <c r="A302" s="97"/>
    </row>
    <row r="303" spans="1:1" x14ac:dyDescent="0.35">
      <c r="A303" s="97"/>
    </row>
    <row r="304" spans="1:1" x14ac:dyDescent="0.35">
      <c r="A304" s="97"/>
    </row>
    <row r="305" spans="1:1" x14ac:dyDescent="0.35">
      <c r="A305" s="97"/>
    </row>
    <row r="306" spans="1:1" x14ac:dyDescent="0.35">
      <c r="A306" s="97"/>
    </row>
    <row r="307" spans="1:1" x14ac:dyDescent="0.35">
      <c r="A307" s="97"/>
    </row>
    <row r="308" spans="1:1" x14ac:dyDescent="0.35">
      <c r="A308" s="97"/>
    </row>
    <row r="309" spans="1:1" x14ac:dyDescent="0.35">
      <c r="A309" s="97"/>
    </row>
    <row r="310" spans="1:1" x14ac:dyDescent="0.35">
      <c r="A310" s="97"/>
    </row>
    <row r="311" spans="1:1" x14ac:dyDescent="0.35">
      <c r="A311" s="97"/>
    </row>
    <row r="312" spans="1:1" x14ac:dyDescent="0.35">
      <c r="A312" s="97"/>
    </row>
    <row r="313" spans="1:1" x14ac:dyDescent="0.35">
      <c r="A313" s="97"/>
    </row>
    <row r="314" spans="1:1" x14ac:dyDescent="0.35">
      <c r="A314" s="97"/>
    </row>
    <row r="315" spans="1:1" x14ac:dyDescent="0.35">
      <c r="A315" s="97"/>
    </row>
    <row r="316" spans="1:1" x14ac:dyDescent="0.35">
      <c r="A316" s="97"/>
    </row>
    <row r="317" spans="1:1" x14ac:dyDescent="0.35">
      <c r="A317" s="97"/>
    </row>
  </sheetData>
  <autoFilter ref="A7:AP7"/>
  <dataValidations count="3">
    <dataValidation type="list" allowBlank="1" showInputMessage="1" showErrorMessage="1" sqref="AA8:AI85">
      <formula1>"Stongly Disagree,Disagree,Agree,Strongly Agree, N/A"</formula1>
    </dataValidation>
    <dataValidation type="list" allowBlank="1" showInputMessage="1" showErrorMessage="1" sqref="AK8:AN85">
      <formula1>"Not Interested,Somewhat Interested,Interested,Very Interested,N/A"</formula1>
    </dataValidation>
    <dataValidation type="list" allowBlank="1" showInputMessage="1" showErrorMessage="1" sqref="Z8:Z1048576">
      <formula1>"Strongly Disagree,Disagree,Agree,Strongly Agree, N/A"</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6">
        <x14:dataValidation type="list" allowBlank="1" showInputMessage="1" showErrorMessage="1">
          <x14:formula1>
            <xm:f>'Part C Calcs'!$G$5:$G$7</xm:f>
          </x14:formula1>
          <xm:sqref>B8:B85</xm:sqref>
        </x14:dataValidation>
        <x14:dataValidation type="list" allowBlank="1" showInputMessage="1" showErrorMessage="1">
          <x14:formula1>
            <xm:f>'Part C Calcs'!$A$3:$A$6</xm:f>
          </x14:formula1>
          <xm:sqref>D8:D85</xm:sqref>
        </x14:dataValidation>
        <x14:dataValidation type="list" allowBlank="1" showInputMessage="1" showErrorMessage="1">
          <x14:formula1>
            <xm:f>'Part C Calcs'!$L$5:$L$7</xm:f>
          </x14:formula1>
          <xm:sqref>AO8:AO85</xm:sqref>
        </x14:dataValidation>
        <x14:dataValidation type="list" allowBlank="1" showInputMessage="1" showErrorMessage="1">
          <x14:formula1>
            <xm:f>'Part C Calcs'!$K$5:$K$6</xm:f>
          </x14:formula1>
          <xm:sqref>N8:V20 N21:N83 O21:O94 P21:P127 Q21:Q64 R21:R74 S21:S101 T21:T189 V21:V133</xm:sqref>
        </x14:dataValidation>
        <x14:dataValidation type="list" allowBlank="1" showInputMessage="1" showErrorMessage="1">
          <x14:formula1>
            <xm:f>'Part C Calcs'!$I$5:$I$9</xm:f>
          </x14:formula1>
          <xm:sqref>C8:C260</xm:sqref>
        </x14:dataValidation>
        <x14:dataValidation type="list" allowBlank="1" showInputMessage="1" showErrorMessage="1">
          <x14:formula1>
            <xm:f>'Part C Calcs'!$J$5:$J$6</xm:f>
          </x14:formula1>
          <xm:sqref>G8:K84 W8:W243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3"/>
  <sheetViews>
    <sheetView workbookViewId="0"/>
  </sheetViews>
  <sheetFormatPr defaultColWidth="8.7109375" defaultRowHeight="15" x14ac:dyDescent="0.25"/>
  <cols>
    <col min="1" max="16384" width="8.7109375" style="55"/>
  </cols>
  <sheetData>
    <row r="1" spans="1:8" ht="64.900000000000006" customHeight="1" x14ac:dyDescent="0.25">
      <c r="A1" s="148" t="s">
        <v>62</v>
      </c>
      <c r="B1" s="122"/>
      <c r="C1" s="122"/>
      <c r="D1" s="122"/>
      <c r="E1" s="122"/>
      <c r="F1" s="122"/>
      <c r="G1" s="70"/>
    </row>
    <row r="2" spans="1:8" x14ac:dyDescent="0.25">
      <c r="A2" s="54" t="s">
        <v>148</v>
      </c>
      <c r="H2" s="54" t="s">
        <v>149</v>
      </c>
    </row>
    <row r="14" spans="1:8" x14ac:dyDescent="0.25">
      <c r="A14" s="54" t="s">
        <v>150</v>
      </c>
    </row>
    <row r="31" spans="1:1" x14ac:dyDescent="0.25">
      <c r="A31" s="54" t="s">
        <v>151</v>
      </c>
    </row>
    <row r="43" spans="1:1" x14ac:dyDescent="0.25">
      <c r="A43" s="54"/>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1"/>
  <sheetViews>
    <sheetView topLeftCell="A25" workbookViewId="0">
      <selection activeCell="A43" sqref="A43:E50"/>
    </sheetView>
  </sheetViews>
  <sheetFormatPr defaultColWidth="8.7109375" defaultRowHeight="15" x14ac:dyDescent="0.25"/>
  <cols>
    <col min="1" max="1" width="41.7109375" customWidth="1"/>
    <col min="2" max="2" width="22.140625" customWidth="1"/>
    <col min="4" max="5" width="16.7109375" customWidth="1"/>
  </cols>
  <sheetData>
    <row r="1" spans="1:11" ht="83.65" customHeight="1" x14ac:dyDescent="0.25">
      <c r="A1" s="149" t="s">
        <v>68</v>
      </c>
      <c r="B1" s="128"/>
      <c r="C1" s="128"/>
      <c r="D1" s="128"/>
    </row>
    <row r="2" spans="1:11" x14ac:dyDescent="0.25">
      <c r="G2" s="132" t="s">
        <v>224</v>
      </c>
      <c r="J2" s="132" t="s">
        <v>225</v>
      </c>
    </row>
    <row r="3" spans="1:11" x14ac:dyDescent="0.25">
      <c r="A3" s="34" t="s">
        <v>69</v>
      </c>
      <c r="B3" s="33" t="s">
        <v>70</v>
      </c>
      <c r="D3" s="59" t="s">
        <v>71</v>
      </c>
      <c r="E3" s="59">
        <f>COUNT('Part A B Survey'!A:A)</f>
        <v>0</v>
      </c>
      <c r="G3" t="s">
        <v>179</v>
      </c>
      <c r="J3" t="s">
        <v>189</v>
      </c>
    </row>
    <row r="4" spans="1:11" x14ac:dyDescent="0.25">
      <c r="A4" s="56" t="s">
        <v>72</v>
      </c>
      <c r="B4" s="10" t="e">
        <f>COUNTIF('Part A B Survey'!C:C, "Younger than 55")/E3</f>
        <v>#DIV/0!</v>
      </c>
      <c r="G4" t="s">
        <v>180</v>
      </c>
      <c r="J4" t="s">
        <v>190</v>
      </c>
    </row>
    <row r="5" spans="1:11" x14ac:dyDescent="0.25">
      <c r="A5" s="56" t="s">
        <v>73</v>
      </c>
      <c r="B5" s="10" t="e">
        <f>COUNTIF('Part A B Survey'!C:C, "55-65")/E3</f>
        <v>#DIV/0!</v>
      </c>
      <c r="G5" t="s">
        <v>181</v>
      </c>
      <c r="J5" t="s">
        <v>191</v>
      </c>
    </row>
    <row r="6" spans="1:11" x14ac:dyDescent="0.25">
      <c r="A6" s="56" t="s">
        <v>74</v>
      </c>
      <c r="B6" s="10" t="e">
        <f>COUNTIF('Part A B Survey'!C:C, "66-75")/E3</f>
        <v>#DIV/0!</v>
      </c>
      <c r="J6" t="s">
        <v>192</v>
      </c>
    </row>
    <row r="7" spans="1:11" x14ac:dyDescent="0.25">
      <c r="A7" s="56" t="s">
        <v>75</v>
      </c>
      <c r="B7" s="10" t="e">
        <f>COUNTIF('Part A B Survey'!C:C, "76-85")/E3</f>
        <v>#DIV/0!</v>
      </c>
      <c r="G7" s="132" t="s">
        <v>226</v>
      </c>
    </row>
    <row r="8" spans="1:11" x14ac:dyDescent="0.25">
      <c r="A8" s="56" t="s">
        <v>76</v>
      </c>
      <c r="B8" s="10" t="e">
        <f>COUNTIF('Part A B Survey'!C:C, "86-95")/E3</f>
        <v>#DIV/0!</v>
      </c>
      <c r="G8" t="s">
        <v>182</v>
      </c>
      <c r="K8" s="132" t="s">
        <v>227</v>
      </c>
    </row>
    <row r="9" spans="1:11" x14ac:dyDescent="0.25">
      <c r="A9" s="35" t="s">
        <v>77</v>
      </c>
      <c r="B9" s="13" t="e">
        <f>COUNTIF('Part A B Survey'!C:C, "Over 95")/E3</f>
        <v>#DIV/0!</v>
      </c>
      <c r="G9" t="s">
        <v>183</v>
      </c>
      <c r="K9" t="s">
        <v>193</v>
      </c>
    </row>
    <row r="10" spans="1:11" x14ac:dyDescent="0.25">
      <c r="G10" t="s">
        <v>184</v>
      </c>
      <c r="K10" t="s">
        <v>194</v>
      </c>
    </row>
    <row r="11" spans="1:11" ht="33" customHeight="1" x14ac:dyDescent="0.25">
      <c r="A11" s="23" t="s">
        <v>10</v>
      </c>
      <c r="B11" s="33" t="s">
        <v>70</v>
      </c>
      <c r="G11" t="s">
        <v>185</v>
      </c>
      <c r="K11" t="s">
        <v>195</v>
      </c>
    </row>
    <row r="12" spans="1:11" ht="37.15" customHeight="1" x14ac:dyDescent="0.25">
      <c r="A12" s="57" t="s">
        <v>78</v>
      </c>
      <c r="B12" s="10" t="e">
        <f>COUNTIF('Part A B Survey'!G:G, "*I have both*")/E3</f>
        <v>#DIV/0!</v>
      </c>
      <c r="G12" t="s">
        <v>186</v>
      </c>
      <c r="K12" t="s">
        <v>196</v>
      </c>
    </row>
    <row r="13" spans="1:11" ht="17.649999999999999" customHeight="1" x14ac:dyDescent="0.25">
      <c r="A13" s="57" t="s">
        <v>79</v>
      </c>
      <c r="B13" s="10" t="e">
        <f>COUNTIF('Part A B Survey'!G:G, "*I attend*")/E3</f>
        <v>#DIV/0!</v>
      </c>
      <c r="G13" t="s">
        <v>181</v>
      </c>
      <c r="K13" t="s">
        <v>197</v>
      </c>
    </row>
    <row r="14" spans="1:11" ht="15.4" customHeight="1" x14ac:dyDescent="0.25">
      <c r="A14" s="58" t="s">
        <v>80</v>
      </c>
      <c r="B14" s="13" t="e">
        <f>COUNTIF('Part A B Survey'!G:G, "I have meals delivered to my home")/E3</f>
        <v>#DIV/0!</v>
      </c>
      <c r="K14" t="s">
        <v>198</v>
      </c>
    </row>
    <row r="15" spans="1:11" x14ac:dyDescent="0.25">
      <c r="G15" s="132" t="s">
        <v>228</v>
      </c>
    </row>
    <row r="16" spans="1:11" x14ac:dyDescent="0.25">
      <c r="B16" s="60"/>
      <c r="G16" t="s">
        <v>187</v>
      </c>
      <c r="K16" s="132" t="s">
        <v>229</v>
      </c>
    </row>
    <row r="17" spans="1:11" ht="29.65" customHeight="1" x14ac:dyDescent="0.25">
      <c r="A17" s="130" t="s">
        <v>81</v>
      </c>
      <c r="B17" s="131" t="s">
        <v>70</v>
      </c>
      <c r="G17" t="s">
        <v>188</v>
      </c>
      <c r="K17" t="s">
        <v>199</v>
      </c>
    </row>
    <row r="18" spans="1:11" ht="30" x14ac:dyDescent="0.25">
      <c r="A18" s="61" t="s">
        <v>82</v>
      </c>
      <c r="B18" s="10" t="e">
        <f>COUNTIF('Part A B Survey'!S:S, "Yes")/E3</f>
        <v>#DIV/0!</v>
      </c>
      <c r="K18" t="s">
        <v>190</v>
      </c>
    </row>
    <row r="19" spans="1:11" ht="30" x14ac:dyDescent="0.25">
      <c r="A19" s="61" t="s">
        <v>83</v>
      </c>
      <c r="B19" s="10" t="e">
        <f>COUNTIF('Part A B Survey'!T:T, "Yes")/E3</f>
        <v>#DIV/0!</v>
      </c>
      <c r="K19" t="s">
        <v>191</v>
      </c>
    </row>
    <row r="20" spans="1:11" x14ac:dyDescent="0.25">
      <c r="A20" s="61" t="s">
        <v>84</v>
      </c>
      <c r="B20" s="10" t="e">
        <f>COUNTIF('Part A B Survey'!U:U, "Yes")/E3</f>
        <v>#DIV/0!</v>
      </c>
      <c r="K20" t="s">
        <v>192</v>
      </c>
    </row>
    <row r="21" spans="1:11" ht="30" x14ac:dyDescent="0.25">
      <c r="A21" s="61" t="s">
        <v>85</v>
      </c>
      <c r="B21" s="10" t="e">
        <f>COUNTIF('Part A B Survey'!V:V, "Yes")/E3</f>
        <v>#DIV/0!</v>
      </c>
      <c r="K21" t="s">
        <v>200</v>
      </c>
    </row>
    <row r="22" spans="1:11" x14ac:dyDescent="0.25">
      <c r="A22" s="62" t="s">
        <v>86</v>
      </c>
      <c r="B22" s="13" t="e">
        <f>COUNTIF('Part A B Survey'!W:W, "Yes")/E3</f>
        <v>#DIV/0!</v>
      </c>
    </row>
    <row r="23" spans="1:11" x14ac:dyDescent="0.25">
      <c r="K23" s="132"/>
    </row>
    <row r="24" spans="1:11" ht="53.65" customHeight="1" x14ac:dyDescent="0.25">
      <c r="A24" s="7" t="s">
        <v>28</v>
      </c>
      <c r="B24" s="6" t="s">
        <v>87</v>
      </c>
      <c r="C24" s="6" t="s">
        <v>88</v>
      </c>
      <c r="D24" s="6" t="s">
        <v>89</v>
      </c>
      <c r="E24" s="6" t="s">
        <v>90</v>
      </c>
      <c r="F24" s="6" t="s">
        <v>91</v>
      </c>
    </row>
    <row r="25" spans="1:11" ht="16.899999999999999" customHeight="1" x14ac:dyDescent="0.25">
      <c r="A25" s="7" t="s">
        <v>92</v>
      </c>
      <c r="B25" s="63" t="e">
        <f>COUNTIF('Part A B Survey'!Z:Z,"Strongly Agree")/E3</f>
        <v>#DIV/0!</v>
      </c>
      <c r="C25" s="63" t="e">
        <f>COUNTIF('Part A B Survey'!Z:Z,"Agree")/E3</f>
        <v>#DIV/0!</v>
      </c>
      <c r="D25" s="63" t="e">
        <f>COUNTIF('Part A B Survey'!Z:Z,"Disagree")/E3</f>
        <v>#DIV/0!</v>
      </c>
      <c r="E25" s="63" t="e">
        <f>COUNTIF('Part A B Survey'!Z:Z,"Strongly Disagree")/E3</f>
        <v>#DIV/0!</v>
      </c>
      <c r="F25" s="63" t="e">
        <f>COUNTIF('Part A B Survey'!Z:Z, "N/A")/E3</f>
        <v>#DIV/0!</v>
      </c>
    </row>
    <row r="26" spans="1:11" ht="34.15" customHeight="1" x14ac:dyDescent="0.25">
      <c r="A26" s="7" t="s">
        <v>93</v>
      </c>
      <c r="B26" s="27" t="e">
        <f>COUNTIF('Part A B Survey'!AA:AA,"Strongly Agree")/E3</f>
        <v>#DIV/0!</v>
      </c>
      <c r="C26" s="27" t="e">
        <f>COUNTIF('Part A B Survey'!AA:AA,"Agree")/E3</f>
        <v>#DIV/0!</v>
      </c>
      <c r="D26" s="27" t="e">
        <f>COUNTIF('Part A B Survey'!AA:AA,"Disagree")/E3</f>
        <v>#DIV/0!</v>
      </c>
      <c r="E26" s="27" t="e">
        <f>COUNTIF('Part A B Survey'!AA:AA, "Strongly Disagree")/E3</f>
        <v>#DIV/0!</v>
      </c>
      <c r="F26" s="27" t="e">
        <f>COUNTIF('Part A B Survey'!AA:AA, "N/A")/E3</f>
        <v>#DIV/0!</v>
      </c>
    </row>
    <row r="27" spans="1:11" ht="34.15" customHeight="1" x14ac:dyDescent="0.25">
      <c r="A27" s="7" t="s">
        <v>94</v>
      </c>
      <c r="B27" s="63" t="e">
        <f>COUNTIF('Part A B Survey'!AB:AB,"Strongly Agree")/E3</f>
        <v>#DIV/0!</v>
      </c>
      <c r="C27" s="63" t="e">
        <f>COUNTIF('Part A B Survey'!AB:AB,"Agree")/E3</f>
        <v>#DIV/0!</v>
      </c>
      <c r="D27" s="63" t="e">
        <f>COUNTIF('Part A B Survey'!AB:AB,"Disagree")/E3</f>
        <v>#DIV/0!</v>
      </c>
      <c r="E27" s="63" t="e">
        <f>COUNTIF('Part A B Survey'!AB:AB, "Strongly Disagree")/E3</f>
        <v>#DIV/0!</v>
      </c>
      <c r="F27" s="63" t="e">
        <f>COUNTIF('Part A B Survey'!AB:AB, "N/A")/E3</f>
        <v>#DIV/0!</v>
      </c>
    </row>
    <row r="28" spans="1:11" ht="19.149999999999999" customHeight="1" x14ac:dyDescent="0.25">
      <c r="A28" s="7" t="s">
        <v>95</v>
      </c>
      <c r="B28" s="27" t="e">
        <f>COUNTIF('Part A B Survey'!AC:AC,"Strongly Agree")/E3</f>
        <v>#DIV/0!</v>
      </c>
      <c r="C28" s="27" t="e">
        <f>COUNTIF('Part A B Survey'!AC:AC,"Agree")/E3</f>
        <v>#DIV/0!</v>
      </c>
      <c r="D28" s="27" t="e">
        <f>COUNTIF('Part A B Survey'!AC:AC,"Disagree")/E3</f>
        <v>#DIV/0!</v>
      </c>
      <c r="E28" s="27" t="e">
        <f>COUNTIF('Part A B Survey'!AC:AC, "Strongly Disagree")/E3</f>
        <v>#DIV/0!</v>
      </c>
      <c r="F28" s="27" t="e">
        <f>COUNTIF('Part A B Survey'!AC:AC, "N/A")/E3</f>
        <v>#DIV/0!</v>
      </c>
    </row>
    <row r="29" spans="1:11" ht="34.15" customHeight="1" x14ac:dyDescent="0.25">
      <c r="A29" s="7" t="s">
        <v>96</v>
      </c>
      <c r="B29" s="63" t="e">
        <f>COUNTIF('Part A B Survey'!AD:AD,"Strongly Agree")/E3</f>
        <v>#DIV/0!</v>
      </c>
      <c r="C29" s="63" t="e">
        <f>COUNTIF('Part A B Survey'!AD:AD,"Agree")/E3</f>
        <v>#DIV/0!</v>
      </c>
      <c r="D29" s="63" t="e">
        <f>COUNTIF('Part A B Survey'!AD:AD,"Disagree")/E3</f>
        <v>#DIV/0!</v>
      </c>
      <c r="E29" s="63" t="e">
        <f>COUNTIF('Part A B Survey'!AD:AD, "Strongly Disagree")/E3</f>
        <v>#DIV/0!</v>
      </c>
      <c r="F29" s="63" t="e">
        <f>COUNTIF('Part A B Survey'!AD:AD, "N/A")/E3</f>
        <v>#DIV/0!</v>
      </c>
    </row>
    <row r="30" spans="1:11" ht="34.15" customHeight="1" x14ac:dyDescent="0.25">
      <c r="A30" s="7" t="s">
        <v>97</v>
      </c>
      <c r="B30" s="27" t="e">
        <f>COUNTIF('Part A B Survey'!AE:AE,"Strongly Agree")/E3</f>
        <v>#DIV/0!</v>
      </c>
      <c r="C30" s="27" t="e">
        <f>COUNTIF('Part A B Survey'!AE:AE,"Agree")/E3</f>
        <v>#DIV/0!</v>
      </c>
      <c r="D30" s="27" t="e">
        <f>COUNTIF('Part A B Survey'!AE:AE,"Disagree")/E3</f>
        <v>#DIV/0!</v>
      </c>
      <c r="E30" s="27" t="e">
        <f>COUNTIF('Part A B Survey'!AE:AE, "Strongly Disagree")/E3</f>
        <v>#DIV/0!</v>
      </c>
      <c r="F30" s="27" t="e">
        <f>COUNTIF('Part A B Survey'!AE:AE, "N/A")/E3</f>
        <v>#DIV/0!</v>
      </c>
    </row>
    <row r="31" spans="1:11" ht="15.4" customHeight="1" x14ac:dyDescent="0.25">
      <c r="A31" s="7" t="s">
        <v>98</v>
      </c>
      <c r="B31" s="63" t="e">
        <f>COUNTIF('Part A B Survey'!AF:AF,"Strongly Agree")/E3</f>
        <v>#DIV/0!</v>
      </c>
      <c r="C31" s="63" t="e">
        <f>COUNTIF('Part A B Survey'!AF:AF,"Agree")/E3</f>
        <v>#DIV/0!</v>
      </c>
      <c r="D31" s="63" t="e">
        <f>COUNTIF('Part A B Survey'!AF:AF,"Disagree")/E3</f>
        <v>#DIV/0!</v>
      </c>
      <c r="E31" s="63" t="e">
        <f>COUNTIF('Part A B Survey'!AF:AF, "Strongly Disagree")/E3</f>
        <v>#DIV/0!</v>
      </c>
      <c r="F31" s="63" t="e">
        <f>COUNTIF('Part A B Survey'!AF:AF, "N/A")/E3</f>
        <v>#DIV/0!</v>
      </c>
      <c r="K31" s="132"/>
    </row>
    <row r="32" spans="1:11" ht="34.15" customHeight="1" x14ac:dyDescent="0.25">
      <c r="A32" s="64" t="s">
        <v>99</v>
      </c>
      <c r="B32" s="29" t="e">
        <f>COUNTIF('Part A B Survey'!AG:AG,"Strongly Agree")/E3</f>
        <v>#DIV/0!</v>
      </c>
      <c r="C32" s="29" t="e">
        <f>COUNTIF('Part A B Survey'!AG:AG,"Agree")/E3</f>
        <v>#DIV/0!</v>
      </c>
      <c r="D32" s="29" t="e">
        <f>COUNTIF('Part A B Survey'!AG:AG,"Disagree")/E3</f>
        <v>#DIV/0!</v>
      </c>
      <c r="E32" s="29" t="e">
        <f>COUNTIF('Part A B Survey'!AG:AG, "Strongly Disagree")/E3</f>
        <v>#DIV/0!</v>
      </c>
      <c r="F32" s="29" t="e">
        <f>COUNTIF('Part A B Survey'!AG:AG, "N/A")/E3</f>
        <v>#DIV/0!</v>
      </c>
    </row>
    <row r="33" spans="1:7" x14ac:dyDescent="0.25">
      <c r="A33" s="65"/>
      <c r="B33" s="66"/>
      <c r="C33" s="66"/>
      <c r="D33" s="66"/>
      <c r="E33" s="66"/>
      <c r="F33" s="66"/>
      <c r="G33" s="65"/>
    </row>
    <row r="34" spans="1:7" ht="37.15" customHeight="1" x14ac:dyDescent="0.25">
      <c r="A34" s="1" t="s">
        <v>37</v>
      </c>
      <c r="B34" s="67" t="s">
        <v>70</v>
      </c>
      <c r="C34" s="66"/>
      <c r="D34" s="66"/>
      <c r="E34" s="66"/>
      <c r="F34" s="66"/>
      <c r="G34" s="65"/>
    </row>
    <row r="35" spans="1:7" x14ac:dyDescent="0.25">
      <c r="A35" s="68" t="s">
        <v>100</v>
      </c>
      <c r="B35" s="10" t="e">
        <f>COUNTIF('Part A B Survey'!AI:AI, "Yes")/E3</f>
        <v>#DIV/0!</v>
      </c>
      <c r="C35" s="65"/>
      <c r="D35" s="65"/>
      <c r="E35" s="65"/>
      <c r="F35" s="65"/>
      <c r="G35" s="65"/>
    </row>
    <row r="36" spans="1:7" x14ac:dyDescent="0.25">
      <c r="A36" s="68" t="s">
        <v>101</v>
      </c>
      <c r="B36" s="10" t="e">
        <f>COUNTIF('Part A B Survey'!AJ:AJ, "Yes")/E3</f>
        <v>#DIV/0!</v>
      </c>
    </row>
    <row r="37" spans="1:7" x14ac:dyDescent="0.25">
      <c r="A37" s="68" t="s">
        <v>102</v>
      </c>
      <c r="B37" s="10" t="e">
        <f>COUNTIF('Part A B Survey'!AK:AK, "Yes")/E3</f>
        <v>#DIV/0!</v>
      </c>
    </row>
    <row r="38" spans="1:7" x14ac:dyDescent="0.25">
      <c r="A38" s="68" t="s">
        <v>103</v>
      </c>
      <c r="B38" s="10" t="e">
        <f>COUNTIF('Part A B Survey'!AL:AL, "Yes")/E3</f>
        <v>#DIV/0!</v>
      </c>
    </row>
    <row r="39" spans="1:7" x14ac:dyDescent="0.25">
      <c r="A39" s="68" t="s">
        <v>104</v>
      </c>
      <c r="B39" s="10" t="e">
        <f>COUNTIF('Part A B Survey'!AM:AM, "Yes")/E3</f>
        <v>#DIV/0!</v>
      </c>
    </row>
    <row r="40" spans="1:7" x14ac:dyDescent="0.25">
      <c r="A40" s="68" t="s">
        <v>105</v>
      </c>
      <c r="B40" s="10" t="e">
        <f>COUNTIF('Part A B Survey'!AN:AN, "Yes")/E3</f>
        <v>#DIV/0!</v>
      </c>
    </row>
    <row r="41" spans="1:7" x14ac:dyDescent="0.25">
      <c r="A41" s="69" t="s">
        <v>106</v>
      </c>
      <c r="B41" s="13" t="e">
        <f>COUNTIF('Part A B Survey'!AO:AO, "Yes")/E3</f>
        <v>#DIV/0!</v>
      </c>
    </row>
    <row r="43" spans="1:7" ht="45" x14ac:dyDescent="0.25">
      <c r="A43" s="7" t="s">
        <v>201</v>
      </c>
      <c r="B43" s="6" t="s">
        <v>172</v>
      </c>
      <c r="C43" s="6" t="s">
        <v>173</v>
      </c>
      <c r="D43" s="6" t="s">
        <v>209</v>
      </c>
      <c r="E43" s="133" t="s">
        <v>175</v>
      </c>
      <c r="F43" s="65"/>
    </row>
    <row r="44" spans="1:7" x14ac:dyDescent="0.25">
      <c r="A44" s="7" t="s">
        <v>202</v>
      </c>
      <c r="B44" s="63" t="e">
        <f>COUNTIF('Part A B Survey'!AZ:AZ,"Very Interested")/E3</f>
        <v>#DIV/0!</v>
      </c>
      <c r="C44" s="63" t="e">
        <f>COUNTIF('Part A B Survey'!AZ:AZ,"Interested")/E3</f>
        <v>#DIV/0!</v>
      </c>
      <c r="D44" s="63" t="e">
        <f>COUNTIF('Part A B Survey'!AZ:AZ,"Somewhat Interested")/E3</f>
        <v>#DIV/0!</v>
      </c>
      <c r="E44" s="63" t="e">
        <f>COUNTIF('Part A B Survey'!AZ:AZ,"Not Interested")/E3</f>
        <v>#DIV/0!</v>
      </c>
      <c r="F44" s="134"/>
    </row>
    <row r="45" spans="1:7" ht="30" x14ac:dyDescent="0.25">
      <c r="A45" s="7" t="s">
        <v>203</v>
      </c>
      <c r="B45" s="140" t="e">
        <f>COUNTIF('Part A B Survey'!BA:BA,"Very Interested")/E3</f>
        <v>#DIV/0!</v>
      </c>
      <c r="C45" s="27" t="e">
        <f>COUNTIF('Part A B Survey'!BA:BA,"Interested")/E3</f>
        <v>#DIV/0!</v>
      </c>
      <c r="D45" s="136" t="e">
        <f>COUNTIF('Part A B Survey'!BA:BA,"Somewhat Interested")/E3</f>
        <v>#DIV/0!</v>
      </c>
      <c r="E45" s="137" t="e">
        <f>COUNTIF('Part A B Survey'!BA:BA,"Not Interested")/E3</f>
        <v>#DIV/0!</v>
      </c>
      <c r="F45" s="134"/>
    </row>
    <row r="46" spans="1:7" ht="30" x14ac:dyDescent="0.25">
      <c r="A46" s="7" t="s">
        <v>204</v>
      </c>
      <c r="B46" s="63" t="e">
        <f>COUNTIF('Part A B Survey'!BB:BB,"Very Interested")/E3</f>
        <v>#DIV/0!</v>
      </c>
      <c r="C46" s="138" t="e">
        <f>COUNTIF('Part A B Survey'!BB:BB,"Interested")/E3</f>
        <v>#DIV/0!</v>
      </c>
      <c r="D46" s="138" t="e">
        <f>COUNTIF('Part A B Survey'!BB:BB,"Somewhat Interested")/E3</f>
        <v>#DIV/0!</v>
      </c>
      <c r="E46" s="139" t="e">
        <f>COUNTIF('Part A B Survey'!BB:BB,"Not Interested")/E3</f>
        <v>#DIV/0!</v>
      </c>
      <c r="F46" s="134"/>
    </row>
    <row r="47" spans="1:7" ht="30" x14ac:dyDescent="0.25">
      <c r="A47" s="7" t="s">
        <v>205</v>
      </c>
      <c r="B47" s="140" t="e">
        <f>COUNTIF('Part A B Survey'!BC:BC,"Very Interested")/E3</f>
        <v>#DIV/0!</v>
      </c>
      <c r="C47" s="136" t="e">
        <f>COUNTIF('Part A B Survey'!BC:BC,"Interested")/E3</f>
        <v>#DIV/0!</v>
      </c>
      <c r="D47" s="136" t="e">
        <f>COUNTIF('Part A B Survey'!BC:BC,"Somewhat Interested")/E3</f>
        <v>#DIV/0!</v>
      </c>
      <c r="E47" s="137" t="e">
        <f>COUNTIF('Part A B Survey'!BC:BC,"Not Interested")/E3</f>
        <v>#DIV/0!</v>
      </c>
      <c r="F47" s="134"/>
    </row>
    <row r="48" spans="1:7" x14ac:dyDescent="0.25">
      <c r="A48" s="7" t="s">
        <v>206</v>
      </c>
      <c r="B48" s="63" t="e">
        <f>COUNTIF('Part A B Survey'!BD:BD,"Very Interested")/E3</f>
        <v>#DIV/0!</v>
      </c>
      <c r="C48" s="138" t="e">
        <f>COUNTIF('Part A B Survey'!BD:BD,"Interested")/E3</f>
        <v>#DIV/0!</v>
      </c>
      <c r="D48" s="138" t="e">
        <f>COUNTIF('Part A B Survey'!BD:BD,"Somewhat Interested")/E3</f>
        <v>#DIV/0!</v>
      </c>
      <c r="E48" s="139" t="e">
        <f>COUNTIF('Part A B Survey'!BD:BD,"Not Interested")/E3</f>
        <v>#DIV/0!</v>
      </c>
      <c r="F48" s="134"/>
    </row>
    <row r="49" spans="1:6" ht="30" x14ac:dyDescent="0.25">
      <c r="A49" s="7" t="s">
        <v>207</v>
      </c>
      <c r="B49" s="140" t="e">
        <f>COUNTIF('Part A B Survey'!BE:BE,"Very Interested")/E3</f>
        <v>#DIV/0!</v>
      </c>
      <c r="C49" s="136" t="e">
        <f>COUNTIF('Part A B Survey'!BE:BE,"Interested")/E3</f>
        <v>#DIV/0!</v>
      </c>
      <c r="D49" s="136" t="e">
        <f>COUNTIF('Part A B Survey'!BE:BE,"Somewhat Interested")/E3</f>
        <v>#DIV/0!</v>
      </c>
      <c r="E49" s="137" t="e">
        <f>COUNTIF('Part A B Survey'!BE:BE,"Not Interested")/E3</f>
        <v>#DIV/0!</v>
      </c>
      <c r="F49" s="134"/>
    </row>
    <row r="50" spans="1:6" x14ac:dyDescent="0.25">
      <c r="A50" s="7" t="s">
        <v>208</v>
      </c>
      <c r="B50" s="63" t="e">
        <f>COUNTIF('Part A B Survey'!BF:BF,"Very Interested")/E3</f>
        <v>#DIV/0!</v>
      </c>
      <c r="C50" s="138" t="e">
        <f>COUNTIF('Part A B Survey'!BF:BF,"Interested")/E3</f>
        <v>#DIV/0!</v>
      </c>
      <c r="D50" s="138" t="e">
        <f>COUNTIF('Part A B Survey'!BF:BF,"Somewhat Interested")/E3</f>
        <v>#DIV/0!</v>
      </c>
      <c r="E50" s="139" t="e">
        <f>COUNTIF('Part A B Survey'!BF:BF,"Not Interested")/E3</f>
        <v>#DIV/0!</v>
      </c>
      <c r="F50" s="134"/>
    </row>
    <row r="51" spans="1:6" x14ac:dyDescent="0.25">
      <c r="A51" s="64"/>
      <c r="B51" s="29"/>
      <c r="C51" s="29"/>
      <c r="D51" s="29"/>
      <c r="E51" s="30"/>
      <c r="F51" s="135"/>
    </row>
  </sheetData>
  <sheetProtection formatCells="0" formatColumns="0" formatRows="0" sort="0" autoFilter="0"/>
  <pageMargins left="0.7" right="0.7" top="0.75" bottom="0.75" header="0.3" footer="0.3"/>
  <pageSetup orientation="portrait" horizontalDpi="4294967293" verticalDpi="0" r:id="rId1"/>
  <tableParts count="6">
    <tablePart r:id="rId2"/>
    <tablePart r:id="rId3"/>
    <tablePart r:id="rId4"/>
    <tablePart r:id="rId5"/>
    <tablePart r:id="rId6"/>
    <tablePart r:id="rId7"/>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7"/>
  <sheetViews>
    <sheetView tabSelected="1" zoomScaleNormal="100" workbookViewId="0">
      <selection activeCell="A2" sqref="A2:D6"/>
    </sheetView>
  </sheetViews>
  <sheetFormatPr defaultColWidth="8.7109375" defaultRowHeight="15" x14ac:dyDescent="0.25"/>
  <cols>
    <col min="1" max="1" width="40.7109375" style="4" customWidth="1"/>
    <col min="2" max="2" width="9.7109375" style="4" customWidth="1"/>
    <col min="3" max="3" width="10.42578125" style="4" customWidth="1"/>
    <col min="4" max="4" width="12.7109375" customWidth="1"/>
    <col min="5" max="5" width="9.28515625" customWidth="1"/>
    <col min="6" max="6" width="11.7109375" style="5" customWidth="1"/>
    <col min="12" max="12" width="10.28515625" customWidth="1"/>
  </cols>
  <sheetData>
    <row r="1" spans="1:12" ht="91.15" customHeight="1" x14ac:dyDescent="0.25">
      <c r="A1" s="150" t="s">
        <v>68</v>
      </c>
      <c r="B1" s="129"/>
      <c r="C1" s="129"/>
      <c r="D1" s="129"/>
      <c r="E1" s="4"/>
      <c r="F1" s="4"/>
      <c r="G1" s="4"/>
      <c r="H1" s="4"/>
      <c r="I1" s="4"/>
      <c r="J1" s="4"/>
      <c r="K1" s="4"/>
    </row>
    <row r="2" spans="1:12" s="113" customFormat="1" ht="32.65" customHeight="1" x14ac:dyDescent="0.25">
      <c r="A2" s="108" t="s">
        <v>109</v>
      </c>
      <c r="B2" s="109" t="s">
        <v>152</v>
      </c>
      <c r="C2" s="109" t="s">
        <v>153</v>
      </c>
      <c r="D2" s="110" t="s">
        <v>70</v>
      </c>
      <c r="E2" s="111"/>
      <c r="F2" s="112" t="s">
        <v>71</v>
      </c>
      <c r="G2" s="112">
        <f>COUNT('Part C Survey'!A:A)</f>
        <v>0</v>
      </c>
      <c r="H2" s="111"/>
      <c r="I2" s="111"/>
    </row>
    <row r="3" spans="1:12" ht="21" customHeight="1" x14ac:dyDescent="0.25">
      <c r="A3" s="44" t="s">
        <v>154</v>
      </c>
      <c r="B3" s="7">
        <f>COUNTIF('Part C Survey'!D:D, "My parent(s) or grandparent(s)")</f>
        <v>0</v>
      </c>
      <c r="C3" s="6">
        <f>COUNT('Part C Survey'!A:A)</f>
        <v>0</v>
      </c>
      <c r="D3" s="45" t="e">
        <f>B3/C3</f>
        <v>#DIV/0!</v>
      </c>
      <c r="E3" s="4"/>
      <c r="F3" s="4"/>
      <c r="G3" s="4"/>
      <c r="H3" s="4"/>
      <c r="I3" s="4"/>
    </row>
    <row r="4" spans="1:12" ht="28.15" customHeight="1" x14ac:dyDescent="0.25">
      <c r="A4" s="46" t="s">
        <v>155</v>
      </c>
      <c r="B4" s="47">
        <f>COUNTIF('Part C Survey'!D:D, "A grandchild or grandchildren under the age of 18")</f>
        <v>0</v>
      </c>
      <c r="C4" s="48">
        <f>COUNT('Part C Survey'!A:A)</f>
        <v>0</v>
      </c>
      <c r="D4" s="49" t="e">
        <f t="shared" ref="D4:D6" si="0">B4/C4</f>
        <v>#DIV/0!</v>
      </c>
      <c r="E4" s="4"/>
      <c r="F4" s="4"/>
      <c r="G4" s="141" t="s">
        <v>212</v>
      </c>
      <c r="H4" s="4"/>
      <c r="I4" s="141" t="s">
        <v>213</v>
      </c>
      <c r="J4" s="132" t="s">
        <v>211</v>
      </c>
      <c r="K4" s="141" t="s">
        <v>219</v>
      </c>
      <c r="L4" s="141" t="s">
        <v>220</v>
      </c>
    </row>
    <row r="5" spans="1:12" ht="28.9" customHeight="1" x14ac:dyDescent="0.25">
      <c r="A5" s="44" t="s">
        <v>156</v>
      </c>
      <c r="B5" s="7">
        <f>COUNTIF('Part C Survey'!D:D, "An adult child who is mentally or physically disabled")</f>
        <v>0</v>
      </c>
      <c r="C5" s="6">
        <f>COUNT('Part C Survey'!A:A)</f>
        <v>0</v>
      </c>
      <c r="D5" s="45" t="e">
        <f t="shared" si="0"/>
        <v>#DIV/0!</v>
      </c>
      <c r="E5" s="4"/>
      <c r="F5" s="4"/>
      <c r="G5" s="4" t="s">
        <v>179</v>
      </c>
      <c r="H5" s="4"/>
      <c r="I5" s="4" t="s">
        <v>214</v>
      </c>
      <c r="J5" t="s">
        <v>187</v>
      </c>
      <c r="K5" s="4" t="s">
        <v>187</v>
      </c>
      <c r="L5" s="4" t="s">
        <v>221</v>
      </c>
    </row>
    <row r="6" spans="1:12" ht="24.4" customHeight="1" x14ac:dyDescent="0.25">
      <c r="A6" s="50" t="s">
        <v>157</v>
      </c>
      <c r="B6" s="51">
        <f>COUNTIF('Part C Survey'!D:D, "Spouse or life partner")</f>
        <v>0</v>
      </c>
      <c r="C6" s="52">
        <f>COUNT('Part C Survey'!A:A)</f>
        <v>0</v>
      </c>
      <c r="D6" s="53" t="e">
        <f t="shared" si="0"/>
        <v>#DIV/0!</v>
      </c>
      <c r="E6" s="4"/>
      <c r="F6" s="4"/>
      <c r="G6" s="4" t="s">
        <v>180</v>
      </c>
      <c r="H6" s="4"/>
      <c r="I6" s="4" t="s">
        <v>215</v>
      </c>
      <c r="J6" t="s">
        <v>188</v>
      </c>
      <c r="K6" s="4" t="s">
        <v>188</v>
      </c>
      <c r="L6" s="4" t="s">
        <v>222</v>
      </c>
    </row>
    <row r="7" spans="1:12" ht="25.9" customHeight="1" x14ac:dyDescent="0.25">
      <c r="D7" s="4"/>
      <c r="E7" s="4"/>
      <c r="F7" s="4"/>
      <c r="G7" s="4" t="s">
        <v>181</v>
      </c>
      <c r="H7" s="4"/>
      <c r="I7" s="4" t="s">
        <v>216</v>
      </c>
      <c r="J7" s="4"/>
      <c r="K7" s="4"/>
      <c r="L7" s="4" t="s">
        <v>223</v>
      </c>
    </row>
    <row r="8" spans="1:12" ht="46.9" customHeight="1" x14ac:dyDescent="0.25">
      <c r="A8" s="14" t="s">
        <v>118</v>
      </c>
      <c r="B8" s="43" t="s">
        <v>158</v>
      </c>
      <c r="C8" s="43" t="s">
        <v>153</v>
      </c>
      <c r="D8" s="15" t="s">
        <v>70</v>
      </c>
      <c r="F8"/>
      <c r="I8" s="4" t="s">
        <v>217</v>
      </c>
    </row>
    <row r="9" spans="1:12" ht="29.65" customHeight="1" x14ac:dyDescent="0.25">
      <c r="A9" s="8" t="s">
        <v>159</v>
      </c>
      <c r="B9" s="6">
        <f>COUNTIF('Part C Survey'!N:N, "yes")</f>
        <v>0</v>
      </c>
      <c r="C9" s="6">
        <f>COUNT('Part C Survey'!A:A)</f>
        <v>0</v>
      </c>
      <c r="D9" s="10" t="e">
        <f t="shared" ref="D9:D18" si="1">B9/C9</f>
        <v>#DIV/0!</v>
      </c>
      <c r="F9"/>
      <c r="I9" s="4" t="s">
        <v>218</v>
      </c>
    </row>
    <row r="10" spans="1:12" ht="29.65" customHeight="1" x14ac:dyDescent="0.25">
      <c r="A10" s="16" t="s">
        <v>160</v>
      </c>
      <c r="B10" s="17">
        <f>COUNTIF('Part C Survey'!O:O, "yes")</f>
        <v>0</v>
      </c>
      <c r="C10" s="17">
        <f>COUNT('Part C Survey'!A:A)</f>
        <v>0</v>
      </c>
      <c r="D10" s="18" t="e">
        <f t="shared" si="1"/>
        <v>#DIV/0!</v>
      </c>
      <c r="F10"/>
    </row>
    <row r="11" spans="1:12" ht="29.65" customHeight="1" x14ac:dyDescent="0.25">
      <c r="A11" s="8" t="s">
        <v>161</v>
      </c>
      <c r="B11" s="6">
        <f>COUNTIF('Part C Survey'!P:P, "yes")</f>
        <v>0</v>
      </c>
      <c r="C11" s="6">
        <f>COUNT('Part C Survey'!A:A)</f>
        <v>0</v>
      </c>
      <c r="D11" s="10" t="e">
        <f t="shared" si="1"/>
        <v>#DIV/0!</v>
      </c>
      <c r="F11"/>
    </row>
    <row r="12" spans="1:12" ht="42" customHeight="1" x14ac:dyDescent="0.25">
      <c r="A12" s="19" t="s">
        <v>162</v>
      </c>
      <c r="B12" s="17">
        <f>COUNTIF('Part C Survey'!Q:Q, "yes")</f>
        <v>0</v>
      </c>
      <c r="C12" s="17">
        <f>COUNT('Part C Survey'!A:A)</f>
        <v>0</v>
      </c>
      <c r="D12" s="18" t="e">
        <f t="shared" si="1"/>
        <v>#DIV/0!</v>
      </c>
      <c r="F12"/>
    </row>
    <row r="13" spans="1:12" ht="29.65" customHeight="1" x14ac:dyDescent="0.25">
      <c r="A13" s="9" t="s">
        <v>163</v>
      </c>
      <c r="B13" s="6">
        <f>COUNTIF('Part C Survey'!R:R, "yes")</f>
        <v>0</v>
      </c>
      <c r="C13" s="6">
        <f>COUNT('Part C Survey'!A:A)</f>
        <v>0</v>
      </c>
      <c r="D13" s="10" t="e">
        <f t="shared" si="1"/>
        <v>#DIV/0!</v>
      </c>
      <c r="F13"/>
    </row>
    <row r="14" spans="1:12" ht="42" customHeight="1" x14ac:dyDescent="0.25">
      <c r="A14" s="19" t="s">
        <v>164</v>
      </c>
      <c r="B14" s="17">
        <f>COUNTIF('Part C Survey'!S:S, "yes")</f>
        <v>0</v>
      </c>
      <c r="C14" s="17">
        <f>COUNT('Part C Survey'!A:A)</f>
        <v>0</v>
      </c>
      <c r="D14" s="18" t="e">
        <f t="shared" si="1"/>
        <v>#DIV/0!</v>
      </c>
      <c r="F14"/>
    </row>
    <row r="15" spans="1:12" ht="29.65" customHeight="1" x14ac:dyDescent="0.25">
      <c r="A15" s="9" t="s">
        <v>165</v>
      </c>
      <c r="B15" s="6">
        <f>COUNTIF('Part C Survey'!T:T, "yes")</f>
        <v>0</v>
      </c>
      <c r="C15" s="6">
        <f>COUNT('Part C Survey'!A:A)</f>
        <v>0</v>
      </c>
      <c r="D15" s="10" t="e">
        <f t="shared" si="1"/>
        <v>#DIV/0!</v>
      </c>
      <c r="F15"/>
    </row>
    <row r="16" spans="1:12" ht="29.65" customHeight="1" x14ac:dyDescent="0.25">
      <c r="A16" s="19" t="s">
        <v>166</v>
      </c>
      <c r="B16" s="17">
        <f>COUNTIF('Part C Survey'!U:U, "yes")</f>
        <v>0</v>
      </c>
      <c r="C16" s="17">
        <f>COUNT('Part C Survey'!A:A)</f>
        <v>0</v>
      </c>
      <c r="D16" s="18" t="e">
        <f t="shared" si="1"/>
        <v>#DIV/0!</v>
      </c>
      <c r="F16"/>
    </row>
    <row r="17" spans="1:6" ht="29.65" customHeight="1" x14ac:dyDescent="0.25">
      <c r="A17" s="9" t="s">
        <v>167</v>
      </c>
      <c r="B17" s="6">
        <f>COUNTIF('Part C Survey'!V:V, "yes")</f>
        <v>0</v>
      </c>
      <c r="C17" s="6">
        <f>COUNT('Part C Survey'!A:A)</f>
        <v>0</v>
      </c>
      <c r="D17" s="10" t="e">
        <f t="shared" si="1"/>
        <v>#DIV/0!</v>
      </c>
      <c r="F17"/>
    </row>
    <row r="18" spans="1:6" ht="29.65" customHeight="1" x14ac:dyDescent="0.25">
      <c r="A18" s="16" t="s">
        <v>168</v>
      </c>
      <c r="B18" s="17">
        <f>COUNTIF('Part C Survey'!W:W, "yes")</f>
        <v>0</v>
      </c>
      <c r="C18" s="17">
        <f>COUNT('Part C Survey'!A:A)</f>
        <v>0</v>
      </c>
      <c r="D18" s="18" t="e">
        <f t="shared" si="1"/>
        <v>#DIV/0!</v>
      </c>
      <c r="F18"/>
    </row>
    <row r="19" spans="1:6" ht="29.65" customHeight="1" x14ac:dyDescent="0.25">
      <c r="A19" s="11" t="s">
        <v>129</v>
      </c>
      <c r="B19" s="12">
        <f>COUNTIF('Part C Survey'!X:X, "yes")</f>
        <v>0</v>
      </c>
      <c r="C19" s="36">
        <f>COUNT('Part C Survey'!A:A)</f>
        <v>0</v>
      </c>
      <c r="D19" s="13" t="e">
        <f>B19/G2</f>
        <v>#DIV/0!</v>
      </c>
      <c r="F19"/>
    </row>
    <row r="20" spans="1:6" ht="29.65" customHeight="1" x14ac:dyDescent="0.25">
      <c r="A20" s="20"/>
      <c r="B20" s="20"/>
      <c r="C20" s="20"/>
      <c r="D20" s="21"/>
      <c r="E20" s="21"/>
      <c r="F20" s="22"/>
    </row>
    <row r="21" spans="1:6" ht="46.9" customHeight="1" x14ac:dyDescent="0.25">
      <c r="A21" s="23" t="s">
        <v>169</v>
      </c>
      <c r="B21" s="24" t="s">
        <v>87</v>
      </c>
      <c r="C21" s="24" t="s">
        <v>88</v>
      </c>
      <c r="D21" s="25" t="s">
        <v>89</v>
      </c>
      <c r="E21" s="24" t="s">
        <v>90</v>
      </c>
      <c r="F21" s="26" t="s">
        <v>91</v>
      </c>
    </row>
    <row r="22" spans="1:6" ht="29.65" customHeight="1" x14ac:dyDescent="0.25">
      <c r="A22" s="31" t="s">
        <v>131</v>
      </c>
      <c r="B22" s="27" t="e">
        <f>COUNTIF('Part C Survey'!Z:Z,"Strongly Agree")/G2</f>
        <v>#DIV/0!</v>
      </c>
      <c r="C22" s="27" t="e">
        <f>COUNTIF('Part C Survey'!Z:Z,"Agree")/G2</f>
        <v>#DIV/0!</v>
      </c>
      <c r="D22" s="27" t="e">
        <f>COUNTIF('Part C Survey'!Z:Z,"Disagree")/G2</f>
        <v>#DIV/0!</v>
      </c>
      <c r="E22" s="27" t="e">
        <f>COUNTIF('Part C Survey'!Z:Z,"Strongly Disagree")/G2</f>
        <v>#DIV/0!</v>
      </c>
      <c r="F22" s="28" t="e">
        <f>COUNTIF('Part C Survey'!Z:Z, "N/A")/G2</f>
        <v>#DIV/0!</v>
      </c>
    </row>
    <row r="23" spans="1:6" ht="29.65" customHeight="1" x14ac:dyDescent="0.25">
      <c r="A23" s="31" t="s">
        <v>132</v>
      </c>
      <c r="B23" s="27" t="e">
        <f>COUNTIF('Part C Survey'!AA:AA,"Strongly Agree")/G2</f>
        <v>#DIV/0!</v>
      </c>
      <c r="C23" s="27" t="e">
        <f>COUNTIF('Part C Survey'!AA:AA,"Agree")/G2</f>
        <v>#DIV/0!</v>
      </c>
      <c r="D23" s="27" t="e">
        <f>COUNTIF('Part C Survey'!AA:AA,"Disagree")/G2</f>
        <v>#DIV/0!</v>
      </c>
      <c r="E23" s="27" t="e">
        <f>COUNTIF('Part C Survey'!AA:AA, "Strongly Disagree")/G2</f>
        <v>#DIV/0!</v>
      </c>
      <c r="F23" s="28" t="e">
        <f>COUNTIF('Part C Survey'!AA:AA, "N/A")/G2</f>
        <v>#DIV/0!</v>
      </c>
    </row>
    <row r="24" spans="1:6" ht="29.65" customHeight="1" x14ac:dyDescent="0.25">
      <c r="A24" s="31" t="s">
        <v>133</v>
      </c>
      <c r="B24" s="27" t="e">
        <f>COUNTIF('Part C Survey'!AB:AB,"Strongly Agree")/G2</f>
        <v>#DIV/0!</v>
      </c>
      <c r="C24" s="27" t="e">
        <f>COUNTIF('Part C Survey'!AB:AB,"Agree")/G2</f>
        <v>#DIV/0!</v>
      </c>
      <c r="D24" s="27" t="e">
        <f>COUNTIF('Part C Survey'!AB:AB,"Disagree")/G2</f>
        <v>#DIV/0!</v>
      </c>
      <c r="E24" s="27" t="e">
        <f>COUNTIF('Part C Survey'!AB:AB, "Strongly Disagree")/G2</f>
        <v>#DIV/0!</v>
      </c>
      <c r="F24" s="28" t="e">
        <f>COUNTIF('Part C Survey'!AB:AB, "N/A")/G2</f>
        <v>#DIV/0!</v>
      </c>
    </row>
    <row r="25" spans="1:6" ht="29.65" customHeight="1" x14ac:dyDescent="0.25">
      <c r="A25" s="31" t="s">
        <v>134</v>
      </c>
      <c r="B25" s="27" t="e">
        <f>COUNTIF('Part C Survey'!AC:AC,"Strongly Agree")/G2</f>
        <v>#DIV/0!</v>
      </c>
      <c r="C25" s="27" t="e">
        <f>COUNTIF('Part C Survey'!AC:AC,"Agree")/G2</f>
        <v>#DIV/0!</v>
      </c>
      <c r="D25" s="27" t="e">
        <f>COUNTIF('Part C Survey'!AC:AC,"Disagree")/G2</f>
        <v>#DIV/0!</v>
      </c>
      <c r="E25" s="27" t="e">
        <f>COUNTIF('Part C Survey'!AC:AC, "Strongly Disagree")/G2</f>
        <v>#DIV/0!</v>
      </c>
      <c r="F25" s="28" t="e">
        <f>COUNTIF('Part C Survey'!AC:AC, "N/A")/G2</f>
        <v>#DIV/0!</v>
      </c>
    </row>
    <row r="26" spans="1:6" ht="29.65" customHeight="1" x14ac:dyDescent="0.25">
      <c r="A26" s="31" t="s">
        <v>135</v>
      </c>
      <c r="B26" s="27" t="e">
        <f>COUNTIF('Part C Survey'!AD:AD,"Strongly Agree")/G2</f>
        <v>#DIV/0!</v>
      </c>
      <c r="C26" s="27" t="e">
        <f>COUNTIF('Part C Survey'!AD:AD,"Agree")/G2</f>
        <v>#DIV/0!</v>
      </c>
      <c r="D26" s="27" t="e">
        <f>COUNTIF('Part C Survey'!AD:AD,"Disagree")/G2</f>
        <v>#DIV/0!</v>
      </c>
      <c r="E26" s="27" t="e">
        <f>COUNTIF('Part C Survey'!AD:AD, "Strongly Disagree")/G2</f>
        <v>#DIV/0!</v>
      </c>
      <c r="F26" s="28" t="e">
        <f>COUNTIF('Part C Survey'!AD:AD, "N/A")/G2</f>
        <v>#DIV/0!</v>
      </c>
    </row>
    <row r="27" spans="1:6" ht="29.65" customHeight="1" x14ac:dyDescent="0.25">
      <c r="A27" s="31" t="s">
        <v>136</v>
      </c>
      <c r="B27" s="27" t="e">
        <f>COUNTIF('Part C Survey'!AE:AE,"Strongly Agree")/G2</f>
        <v>#DIV/0!</v>
      </c>
      <c r="C27" s="27" t="e">
        <f>COUNTIF('Part C Survey'!AE:AE,"Agree")/G2</f>
        <v>#DIV/0!</v>
      </c>
      <c r="D27" s="27" t="e">
        <f>COUNTIF('Part C Survey'!AE:AE,"Disagree")/G2</f>
        <v>#DIV/0!</v>
      </c>
      <c r="E27" s="27" t="e">
        <f>COUNTIF('Part C Survey'!AE:AE, "Strongly Disagree")/G2</f>
        <v>#DIV/0!</v>
      </c>
      <c r="F27" s="28" t="e">
        <f>COUNTIF('Part C Survey'!AE:AE, "N/A")/G2</f>
        <v>#DIV/0!</v>
      </c>
    </row>
    <row r="28" spans="1:6" ht="29.65" customHeight="1" x14ac:dyDescent="0.25">
      <c r="A28" s="31" t="s">
        <v>137</v>
      </c>
      <c r="B28" s="27" t="e">
        <f>COUNTIF('Part C Survey'!AF:AF,"Strongly Agree")/G2</f>
        <v>#DIV/0!</v>
      </c>
      <c r="C28" s="27" t="e">
        <f>COUNTIF('Part C Survey'!AF:AF,"Agree")/G2</f>
        <v>#DIV/0!</v>
      </c>
      <c r="D28" s="27" t="e">
        <f>COUNTIF('Part C Survey'!AF:AF,"Disagree")/G2</f>
        <v>#DIV/0!</v>
      </c>
      <c r="E28" s="27" t="e">
        <f>COUNTIF('Part C Survey'!AF:AF, "Strongly Disagree")/G2</f>
        <v>#DIV/0!</v>
      </c>
      <c r="F28" s="28" t="e">
        <f>COUNTIF('Part C Survey'!AF:AF, "N/A")/G2</f>
        <v>#DIV/0!</v>
      </c>
    </row>
    <row r="29" spans="1:6" ht="29.65" customHeight="1" x14ac:dyDescent="0.25">
      <c r="A29" s="31" t="s">
        <v>138</v>
      </c>
      <c r="B29" s="27" t="e">
        <f>COUNTIF('Part C Survey'!AG:AG,"Strongly Agree")/G2</f>
        <v>#DIV/0!</v>
      </c>
      <c r="C29" s="27" t="e">
        <f>COUNTIF('Part C Survey'!AG:AG,"Agree")/G2</f>
        <v>#DIV/0!</v>
      </c>
      <c r="D29" s="27" t="e">
        <f>COUNTIF('Part C Survey'!AG:AG,"Disagree")/G2</f>
        <v>#DIV/0!</v>
      </c>
      <c r="E29" s="27" t="e">
        <f>COUNTIF('Part C Survey'!AG:AG, "Strongly Disagree")/G2</f>
        <v>#DIV/0!</v>
      </c>
      <c r="F29" s="28" t="e">
        <f>COUNTIF('Part C Survey'!AG:AG, "N/A")/G2</f>
        <v>#DIV/0!</v>
      </c>
    </row>
    <row r="30" spans="1:6" ht="29.65" customHeight="1" x14ac:dyDescent="0.25">
      <c r="A30" s="31" t="s">
        <v>170</v>
      </c>
      <c r="B30" s="27" t="e">
        <f>COUNTIF('Part C Survey'!AH:AH,"Strongly Agree")/G2</f>
        <v>#DIV/0!</v>
      </c>
      <c r="C30" s="27" t="e">
        <f>COUNTIF('Part C Survey'!AH:AH,"Agree")/G2</f>
        <v>#DIV/0!</v>
      </c>
      <c r="D30" s="27" t="e">
        <f>COUNTIF('Part C Survey'!AH:AH,"Disagree")/G2</f>
        <v>#DIV/0!</v>
      </c>
      <c r="E30" s="27" t="e">
        <f>COUNTIF('Part C Survey'!AH:AH, "Strongly Disagree")/G2</f>
        <v>#DIV/0!</v>
      </c>
      <c r="F30" s="28" t="e">
        <f>COUNTIF('Part C Survey'!AH:AH, "N/A")/G2</f>
        <v>#DIV/0!</v>
      </c>
    </row>
    <row r="31" spans="1:6" ht="29.65" customHeight="1" x14ac:dyDescent="0.25">
      <c r="A31" s="32" t="s">
        <v>140</v>
      </c>
      <c r="B31" s="29" t="e">
        <f>COUNTIF('Part C Survey'!AI:AI,"Strongly Agree")/G2</f>
        <v>#DIV/0!</v>
      </c>
      <c r="C31" s="29" t="e">
        <f>COUNTIF('Part C Survey'!AI:AI,"Agree")/G2</f>
        <v>#DIV/0!</v>
      </c>
      <c r="D31" s="29" t="e">
        <f>COUNTIF('Part C Survey'!AI:AI,"Disagree")/G2</f>
        <v>#DIV/0!</v>
      </c>
      <c r="E31" s="29" t="e">
        <f>COUNTIF('Part C Survey'!AI:AI, "Strongly Disagree")/G2</f>
        <v>#DIV/0!</v>
      </c>
      <c r="F31" s="30" t="e">
        <f>COUNTIF('Part C Survey'!AI:AI, "N/A")/G2</f>
        <v>#DIV/0!</v>
      </c>
    </row>
    <row r="33" spans="1:6" s="113" customFormat="1" ht="65.650000000000006" customHeight="1" x14ac:dyDescent="0.25">
      <c r="A33" s="114" t="s">
        <v>171</v>
      </c>
      <c r="B33" s="115" t="s">
        <v>172</v>
      </c>
      <c r="C33" s="116" t="s">
        <v>173</v>
      </c>
      <c r="D33" s="115" t="s">
        <v>174</v>
      </c>
      <c r="E33" s="115" t="s">
        <v>175</v>
      </c>
      <c r="F33" s="117" t="s">
        <v>91</v>
      </c>
    </row>
    <row r="34" spans="1:6" ht="34.15" customHeight="1" x14ac:dyDescent="0.25">
      <c r="A34" s="37" t="s">
        <v>142</v>
      </c>
      <c r="B34" s="39" t="e">
        <f>COUNTIF('Part C Survey'!AK:AK, "Very Interested")/G2</f>
        <v>#DIV/0!</v>
      </c>
      <c r="C34" s="27" t="e">
        <f>COUNTIF('Part C Survey'!AK:AK, "Interested")/G2</f>
        <v>#DIV/0!</v>
      </c>
      <c r="D34" s="27" t="e">
        <f>COUNTIF('Part C Survey'!AK:AK, "Somewhat Interested")/G2</f>
        <v>#DIV/0!</v>
      </c>
      <c r="E34" s="27" t="e">
        <f>COUNTIF('Part C Survey'!AK:AK, "Not Interested")/G2</f>
        <v>#DIV/0!</v>
      </c>
      <c r="F34" s="40" t="e">
        <f>COUNTIF('Part C Survey'!AK:AK, "N/A")/G2</f>
        <v>#DIV/0!</v>
      </c>
    </row>
    <row r="35" spans="1:6" ht="28.15" customHeight="1" x14ac:dyDescent="0.25">
      <c r="A35" s="37" t="s">
        <v>143</v>
      </c>
      <c r="B35" s="39" t="e">
        <f>COUNTIF('Part C Survey'!AL:AL, "Very Interested")/G2</f>
        <v>#DIV/0!</v>
      </c>
      <c r="C35" s="27" t="e">
        <f>COUNTIF('Part C Survey'!AL:AL, "Interested")/G2</f>
        <v>#DIV/0!</v>
      </c>
      <c r="D35" s="27" t="e">
        <f>COUNTIF('Part C Survey'!AL:AL, "Somewhat Interested")/G2</f>
        <v>#DIV/0!</v>
      </c>
      <c r="E35" s="27" t="e">
        <f>COUNTIF('Part C Survey'!AL:AL, "Not Interested")/G2</f>
        <v>#DIV/0!</v>
      </c>
      <c r="F35" s="40" t="e">
        <f>COUNTIF('Part C Survey'!AL:AL, "N/A")/G2</f>
        <v>#DIV/0!</v>
      </c>
    </row>
    <row r="36" spans="1:6" ht="26.25" x14ac:dyDescent="0.25">
      <c r="A36" s="37" t="s">
        <v>144</v>
      </c>
      <c r="B36" s="39" t="e">
        <f>COUNTIF('Part C Survey'!AM:AM, "Very Interested")/G2</f>
        <v>#DIV/0!</v>
      </c>
      <c r="C36" s="27" t="e">
        <f>COUNTIF('Part C Survey'!AM:AM, "Interested")/G2</f>
        <v>#DIV/0!</v>
      </c>
      <c r="D36" s="27" t="e">
        <f>COUNTIF('Part C Survey'!AM:AM, "Somewhat Interested")/G2</f>
        <v>#DIV/0!</v>
      </c>
      <c r="E36" s="27" t="e">
        <f>COUNTIF('Part C Survey'!AM:AM, "Not Interested")/G2</f>
        <v>#DIV/0!</v>
      </c>
      <c r="F36" s="40" t="e">
        <f>COUNTIF('Part C Survey'!AM:AM, "N/A")/G2</f>
        <v>#DIV/0!</v>
      </c>
    </row>
    <row r="37" spans="1:6" ht="26.25" x14ac:dyDescent="0.25">
      <c r="A37" s="38" t="s">
        <v>145</v>
      </c>
      <c r="B37" s="41" t="e">
        <f>COUNTIF('Part C Survey'!AN:AN, "Very Interested")/G2</f>
        <v>#DIV/0!</v>
      </c>
      <c r="C37" s="29" t="e">
        <f>COUNTIF('Part C Survey'!AN:AN, "Interested")/G2</f>
        <v>#DIV/0!</v>
      </c>
      <c r="D37" s="29" t="e">
        <f>COUNTIF('Part C Survey'!AN:AN, "Somewhat Interested")/G2</f>
        <v>#DIV/0!</v>
      </c>
      <c r="E37" s="29" t="e">
        <f>COUNTIF('Part C Survey'!AN:AN, "Not Interested")/G2</f>
        <v>#DIV/0!</v>
      </c>
      <c r="F37" s="42" t="e">
        <f>COUNTIF('Part C Survey'!AN:AN, "N/A")/G2</f>
        <v>#DIV/0!</v>
      </c>
    </row>
  </sheetData>
  <sheetProtection formatCells="0" formatColumns="0" formatRows="0" insertColumns="0" insertRows="0" sort="0" autoFilter="0"/>
  <dataValidations count="1">
    <dataValidation type="list" allowBlank="1" showInputMessage="1" showErrorMessage="1" sqref="A3:A6">
      <formula1>"An adult child who is mentally or physically disabled,A grandchild or grandchildren under the age of 18,My parent(s) or grandparent(s),Spouse or life partner,Other"</formula1>
    </dataValidation>
  </dataValidations>
  <pageMargins left="0.7" right="0.7" top="0.75" bottom="0.75" header="0.3" footer="0.3"/>
  <pageSetup orientation="portrait" r:id="rId1"/>
  <tableParts count="4">
    <tablePart r:id="rId2"/>
    <tablePart r:id="rId3"/>
    <tablePart r:id="rId4"/>
    <tablePart r:id="rId5"/>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B2DBCC8A5E7ED47A7D5CBE7407F1D48" ma:contentTypeVersion="13" ma:contentTypeDescription="Create a new document." ma:contentTypeScope="" ma:versionID="27b93efb2054caaf13834a383ee003a2">
  <xsd:schema xmlns:xsd="http://www.w3.org/2001/XMLSchema" xmlns:xs="http://www.w3.org/2001/XMLSchema" xmlns:p="http://schemas.microsoft.com/office/2006/metadata/properties" xmlns:ns3="fdc81ec3-f4f6-4609-b50f-04d22d16fef5" xmlns:ns4="c442bec3-5de2-4848-8046-1525657b99f6" targetNamespace="http://schemas.microsoft.com/office/2006/metadata/properties" ma:root="true" ma:fieldsID="b4698886f614244a1ed7ee6485cda6c7" ns3:_="" ns4:_="">
    <xsd:import namespace="fdc81ec3-f4f6-4609-b50f-04d22d16fef5"/>
    <xsd:import namespace="c442bec3-5de2-4848-8046-1525657b99f6"/>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DateTaken" minOccurs="0"/>
                <xsd:element ref="ns4:MediaServiceOCR" minOccurs="0"/>
                <xsd:element ref="ns4:MediaServiceEventHashCode" minOccurs="0"/>
                <xsd:element ref="ns4:MediaServiceGenerationTime"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dc81ec3-f4f6-4609-b50f-04d22d16fef5"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442bec3-5de2-4848-8046-1525657b99f6"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AutoTags" ma:index="13" nillable="true" ma:displayName="MediaServiceAutoTags" ma:description="" ma:internalName="MediaServiceAutoTags" ma:readOnly="true">
      <xsd:simpleType>
        <xsd:restriction base="dms:Text"/>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0FFB83F-91FA-416E-9D9E-E84BEF783E24}">
  <ds:schemaRefs>
    <ds:schemaRef ds:uri="http://schemas.microsoft.com/sharepoint/v3/contenttype/forms"/>
  </ds:schemaRefs>
</ds:datastoreItem>
</file>

<file path=customXml/itemProps2.xml><?xml version="1.0" encoding="utf-8"?>
<ds:datastoreItem xmlns:ds="http://schemas.openxmlformats.org/officeDocument/2006/customXml" ds:itemID="{79A55B99-4C72-47BC-8438-CB69B3773E52}">
  <ds:schemaRefs>
    <ds:schemaRef ds:uri="http://schemas.microsoft.com/office/infopath/2007/PartnerControls"/>
    <ds:schemaRef ds:uri="http://purl.org/dc/elements/1.1/"/>
    <ds:schemaRef ds:uri="http://schemas.microsoft.com/office/2006/metadata/properties"/>
    <ds:schemaRef ds:uri="http://purl.org/dc/terms/"/>
    <ds:schemaRef ds:uri="fdc81ec3-f4f6-4609-b50f-04d22d16fef5"/>
    <ds:schemaRef ds:uri="http://schemas.openxmlformats.org/package/2006/metadata/core-properties"/>
    <ds:schemaRef ds:uri="http://schemas.microsoft.com/office/2006/documentManagement/types"/>
    <ds:schemaRef ds:uri="c442bec3-5de2-4848-8046-1525657b99f6"/>
    <ds:schemaRef ds:uri="http://www.w3.org/XML/1998/namespace"/>
    <ds:schemaRef ds:uri="http://purl.org/dc/dcmitype/"/>
  </ds:schemaRefs>
</ds:datastoreItem>
</file>

<file path=customXml/itemProps3.xml><?xml version="1.0" encoding="utf-8"?>
<ds:datastoreItem xmlns:ds="http://schemas.openxmlformats.org/officeDocument/2006/customXml" ds:itemID="{13C5BB6C-A0E1-4ADC-A06F-AA9679D1D8C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dc81ec3-f4f6-4609-b50f-04d22d16fef5"/>
    <ds:schemaRef ds:uri="c442bec3-5de2-4848-8046-1525657b99f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Cover</vt:lpstr>
      <vt:lpstr>Part A B Survey</vt:lpstr>
      <vt:lpstr>Part A B Graphs</vt:lpstr>
      <vt:lpstr>Part C Survey</vt:lpstr>
      <vt:lpstr>Part C Graphs</vt:lpstr>
      <vt:lpstr>Part A B Calcs</vt:lpstr>
      <vt:lpstr>Part C Calcs</vt:lpstr>
    </vt:vector>
  </TitlesOfParts>
  <Manager/>
  <Company>ICFI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Title VI Survey Response Spreadsheet</dc:title>
  <dc:subject>Spreadsheet</dc:subject>
  <dc:creator>ICF for ACL</dc:creator>
  <cp:keywords/>
  <dc:description/>
  <cp:lastModifiedBy>Administrator</cp:lastModifiedBy>
  <cp:revision/>
  <dcterms:created xsi:type="dcterms:W3CDTF">2019-06-14T14:48:09Z</dcterms:created>
  <dcterms:modified xsi:type="dcterms:W3CDTF">2020-08-12T16:12:33Z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0x0101002B2DBCC8A5E7ED47A7D5CBE7407F1D48</vt:lpwstr>
  </property>
  <property fmtid="{D5CDD505-2E9C-101B-9397-08002B2CF9AE}" pid="3" name="Language">
    <vt:lpwstr>English</vt:lpwstr>
  </property>
</Properties>
</file>